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00251873\ドキュメント\若手PM育成SG\"/>
    </mc:Choice>
  </mc:AlternateContent>
  <xr:revisionPtr revIDLastSave="0" documentId="8_{26A15D91-9773-4FEE-A8B5-D9CFEEEFC8C4}" xr6:coauthVersionLast="47" xr6:coauthVersionMax="47" xr10:uidLastSave="{00000000-0000-0000-0000-000000000000}"/>
  <bookViews>
    <workbookView xWindow="-120" yWindow="-120" windowWidth="29040" windowHeight="16440" xr2:uid="{6F710CF0-B155-4995-B2D6-771386542530}"/>
  </bookViews>
  <sheets>
    <sheet name="公開用シート" sheetId="2" r:id="rId1"/>
    <sheet name="Sheet1" sheetId="1" r:id="rId2"/>
  </sheets>
  <definedNames>
    <definedName name="_xlnm._FilterDatabase" localSheetId="0" hidden="1">公開用シート!$A$3:$T$52</definedName>
    <definedName name="_xlnm.Print_Area" localSheetId="0">公開用シート!$A$1:$BQ$55</definedName>
    <definedName name="_xlnm.Print_Titles" localSheetId="0">公開用シート!$3:$3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52" i="2" l="1"/>
  <c r="AU52" i="2"/>
  <c r="AT52" i="2"/>
  <c r="AS52" i="2"/>
  <c r="AR52" i="2"/>
  <c r="AQ52" i="2"/>
  <c r="AP52" i="2"/>
  <c r="AO52" i="2"/>
  <c r="AN52" i="2"/>
  <c r="AD52" i="2" s="1"/>
  <c r="AM52" i="2"/>
  <c r="AL52" i="2"/>
  <c r="AK52" i="2"/>
  <c r="AJ52" i="2"/>
  <c r="AI52" i="2"/>
  <c r="AH52" i="2"/>
  <c r="Y52" i="2" s="1"/>
  <c r="AG52" i="2"/>
  <c r="AF52" i="2"/>
  <c r="AE52" i="2"/>
  <c r="AB52" i="2"/>
  <c r="AA52" i="2"/>
  <c r="Z52" i="2"/>
  <c r="AC52" i="2" s="1"/>
  <c r="W52" i="2"/>
  <c r="V52" i="2"/>
  <c r="U52" i="2"/>
  <c r="X52" i="2" s="1"/>
  <c r="Q52" i="2"/>
  <c r="P52" i="2"/>
  <c r="AV51" i="2"/>
  <c r="AU51" i="2"/>
  <c r="AT51" i="2"/>
  <c r="AS51" i="2"/>
  <c r="AR51" i="2"/>
  <c r="AQ51" i="2"/>
  <c r="AP51" i="2"/>
  <c r="AO51" i="2"/>
  <c r="AN51" i="2"/>
  <c r="AM51" i="2"/>
  <c r="AL51" i="2"/>
  <c r="AK51" i="2"/>
  <c r="AJ51" i="2"/>
  <c r="AI51" i="2"/>
  <c r="AH51" i="2"/>
  <c r="AG51" i="2"/>
  <c r="AF51" i="2"/>
  <c r="AE51" i="2"/>
  <c r="Y51" i="2" s="1"/>
  <c r="AD51" i="2"/>
  <c r="AB51" i="2"/>
  <c r="AA51" i="2"/>
  <c r="Z51" i="2"/>
  <c r="AC51" i="2" s="1"/>
  <c r="W51" i="2"/>
  <c r="V51" i="2"/>
  <c r="U51" i="2"/>
  <c r="X51" i="2" s="1"/>
  <c r="Q51" i="2"/>
  <c r="P51" i="2"/>
  <c r="AV50" i="2"/>
  <c r="AU50" i="2"/>
  <c r="AT50" i="2"/>
  <c r="AS50" i="2"/>
  <c r="AR50" i="2"/>
  <c r="AQ50" i="2"/>
  <c r="AP50" i="2"/>
  <c r="AO50" i="2"/>
  <c r="AN50" i="2"/>
  <c r="AD50" i="2" s="1"/>
  <c r="AM50" i="2"/>
  <c r="AL50" i="2"/>
  <c r="AK50" i="2"/>
  <c r="AJ50" i="2"/>
  <c r="AI50" i="2"/>
  <c r="AH50" i="2"/>
  <c r="AG50" i="2"/>
  <c r="AF50" i="2"/>
  <c r="AE50" i="2"/>
  <c r="Y50" i="2" s="1"/>
  <c r="AB50" i="2"/>
  <c r="AC50" i="2" s="1"/>
  <c r="AA50" i="2"/>
  <c r="Z50" i="2"/>
  <c r="W50" i="2"/>
  <c r="V50" i="2"/>
  <c r="U50" i="2"/>
  <c r="X50" i="2" s="1"/>
  <c r="R50" i="2"/>
  <c r="Q50" i="2"/>
  <c r="P50" i="2"/>
  <c r="AV49" i="2"/>
  <c r="AU49" i="2"/>
  <c r="AT49" i="2"/>
  <c r="AS49" i="2"/>
  <c r="AR49" i="2"/>
  <c r="AQ49" i="2"/>
  <c r="AP49" i="2"/>
  <c r="AO49" i="2"/>
  <c r="AN49" i="2"/>
  <c r="AD49" i="2" s="1"/>
  <c r="AM49" i="2"/>
  <c r="AL49" i="2"/>
  <c r="AK49" i="2"/>
  <c r="AJ49" i="2"/>
  <c r="AI49" i="2"/>
  <c r="AH49" i="2"/>
  <c r="AG49" i="2"/>
  <c r="AF49" i="2"/>
  <c r="AE49" i="2"/>
  <c r="Y49" i="2" s="1"/>
  <c r="AC49" i="2"/>
  <c r="AB49" i="2"/>
  <c r="AA49" i="2"/>
  <c r="Z49" i="2"/>
  <c r="X49" i="2"/>
  <c r="W49" i="2"/>
  <c r="V49" i="2"/>
  <c r="U49" i="2"/>
  <c r="R49" i="2"/>
  <c r="Q49" i="2"/>
  <c r="P49" i="2"/>
  <c r="AV48" i="2"/>
  <c r="AU48" i="2"/>
  <c r="AT48" i="2"/>
  <c r="AS48" i="2"/>
  <c r="AR48" i="2"/>
  <c r="AQ48" i="2"/>
  <c r="AP48" i="2"/>
  <c r="AO48" i="2"/>
  <c r="AD48" i="2" s="1"/>
  <c r="AN48" i="2"/>
  <c r="AM48" i="2"/>
  <c r="AL48" i="2"/>
  <c r="AK48" i="2"/>
  <c r="AJ48" i="2"/>
  <c r="AI48" i="2"/>
  <c r="AH48" i="2"/>
  <c r="AG48" i="2"/>
  <c r="AF48" i="2"/>
  <c r="AE48" i="2"/>
  <c r="AB48" i="2"/>
  <c r="AC48" i="2" s="1"/>
  <c r="AA48" i="2"/>
  <c r="Z48" i="2"/>
  <c r="Y48" i="2"/>
  <c r="W48" i="2"/>
  <c r="V48" i="2"/>
  <c r="U48" i="2"/>
  <c r="X48" i="2" s="1"/>
  <c r="T48" i="2"/>
  <c r="Q48" i="2"/>
  <c r="P48" i="2"/>
  <c r="R48" i="2" s="1"/>
  <c r="AV46" i="2"/>
  <c r="AU46" i="2"/>
  <c r="AT46" i="2"/>
  <c r="AS46" i="2"/>
  <c r="AR46" i="2"/>
  <c r="AQ46" i="2"/>
  <c r="AP46" i="2"/>
  <c r="AO46" i="2"/>
  <c r="AN46" i="2"/>
  <c r="AD46" i="2" s="1"/>
  <c r="AM46" i="2"/>
  <c r="AL46" i="2"/>
  <c r="AK46" i="2"/>
  <c r="AJ46" i="2"/>
  <c r="AI46" i="2"/>
  <c r="AH46" i="2"/>
  <c r="AG46" i="2"/>
  <c r="AF46" i="2"/>
  <c r="Y46" i="2" s="1"/>
  <c r="AE46" i="2"/>
  <c r="AC46" i="2"/>
  <c r="AB46" i="2"/>
  <c r="AA46" i="2"/>
  <c r="Z46" i="2"/>
  <c r="W46" i="2"/>
  <c r="V46" i="2"/>
  <c r="U46" i="2"/>
  <c r="X46" i="2" s="1"/>
  <c r="Q46" i="2"/>
  <c r="P46" i="2"/>
  <c r="AV45" i="2"/>
  <c r="AU45" i="2"/>
  <c r="AT45" i="2"/>
  <c r="AS45" i="2"/>
  <c r="AR45" i="2"/>
  <c r="AQ45" i="2"/>
  <c r="AP45" i="2"/>
  <c r="AO45" i="2"/>
  <c r="AN45" i="2"/>
  <c r="AM45" i="2"/>
  <c r="AL45" i="2"/>
  <c r="AK45" i="2"/>
  <c r="AJ45" i="2"/>
  <c r="AI45" i="2"/>
  <c r="Y45" i="2" s="1"/>
  <c r="AH45" i="2"/>
  <c r="AG45" i="2"/>
  <c r="AF45" i="2"/>
  <c r="AE45" i="2"/>
  <c r="AD45" i="2"/>
  <c r="AB45" i="2"/>
  <c r="AA45" i="2"/>
  <c r="Z45" i="2"/>
  <c r="AC45" i="2" s="1"/>
  <c r="W45" i="2"/>
  <c r="V45" i="2"/>
  <c r="U45" i="2"/>
  <c r="X45" i="2" s="1"/>
  <c r="Q45" i="2"/>
  <c r="P45" i="2"/>
  <c r="AV44" i="2"/>
  <c r="AU44" i="2"/>
  <c r="AT44" i="2"/>
  <c r="AS44" i="2"/>
  <c r="AR44" i="2"/>
  <c r="AQ44" i="2"/>
  <c r="AP44" i="2"/>
  <c r="AO44" i="2"/>
  <c r="AN44" i="2"/>
  <c r="AD44" i="2" s="1"/>
  <c r="AM44" i="2"/>
  <c r="AL44" i="2"/>
  <c r="AK44" i="2"/>
  <c r="AJ44" i="2"/>
  <c r="AI44" i="2"/>
  <c r="AH44" i="2"/>
  <c r="AG44" i="2"/>
  <c r="AF44" i="2"/>
  <c r="AE44" i="2"/>
  <c r="Y44" i="2" s="1"/>
  <c r="AB44" i="2"/>
  <c r="AC44" i="2" s="1"/>
  <c r="AA44" i="2"/>
  <c r="Z44" i="2"/>
  <c r="W44" i="2"/>
  <c r="V44" i="2"/>
  <c r="U44" i="2"/>
  <c r="X44" i="2" s="1"/>
  <c r="T44" i="2"/>
  <c r="Q44" i="2"/>
  <c r="P44" i="2"/>
  <c r="AV43" i="2"/>
  <c r="AU43" i="2"/>
  <c r="AT43" i="2"/>
  <c r="AS43" i="2"/>
  <c r="AR43" i="2"/>
  <c r="AQ43" i="2"/>
  <c r="AP43" i="2"/>
  <c r="AO43" i="2"/>
  <c r="AD43" i="2" s="1"/>
  <c r="AN43" i="2"/>
  <c r="AM43" i="2"/>
  <c r="AL43" i="2"/>
  <c r="AK43" i="2"/>
  <c r="AJ43" i="2"/>
  <c r="AI43" i="2"/>
  <c r="AH43" i="2"/>
  <c r="AG43" i="2"/>
  <c r="AF43" i="2"/>
  <c r="AE43" i="2"/>
  <c r="AB43" i="2"/>
  <c r="AC43" i="2" s="1"/>
  <c r="AA43" i="2"/>
  <c r="Z43" i="2"/>
  <c r="Y43" i="2"/>
  <c r="W43" i="2"/>
  <c r="V43" i="2"/>
  <c r="U43" i="2"/>
  <c r="X43" i="2" s="1"/>
  <c r="R43" i="2"/>
  <c r="Q43" i="2"/>
  <c r="P43" i="2"/>
  <c r="AV42" i="2"/>
  <c r="AU42" i="2"/>
  <c r="AT42" i="2"/>
  <c r="AS42" i="2"/>
  <c r="AR42" i="2"/>
  <c r="AQ42" i="2"/>
  <c r="AP42" i="2"/>
  <c r="AO42" i="2"/>
  <c r="AN42" i="2"/>
  <c r="AD42" i="2" s="1"/>
  <c r="AM42" i="2"/>
  <c r="AL42" i="2"/>
  <c r="AK42" i="2"/>
  <c r="AJ42" i="2"/>
  <c r="AI42" i="2"/>
  <c r="AH42" i="2"/>
  <c r="AG42" i="2"/>
  <c r="AF42" i="2"/>
  <c r="AE42" i="2"/>
  <c r="Y42" i="2" s="1"/>
  <c r="AB42" i="2"/>
  <c r="AA42" i="2"/>
  <c r="Z42" i="2"/>
  <c r="AC42" i="2" s="1"/>
  <c r="W42" i="2"/>
  <c r="X42" i="2" s="1"/>
  <c r="V42" i="2"/>
  <c r="U42" i="2"/>
  <c r="Q42" i="2"/>
  <c r="P42" i="2"/>
  <c r="R42" i="2" s="1"/>
  <c r="AV41" i="2"/>
  <c r="AU41" i="2"/>
  <c r="AT41" i="2"/>
  <c r="AS41" i="2"/>
  <c r="AR41" i="2"/>
  <c r="AQ41" i="2"/>
  <c r="AP41" i="2"/>
  <c r="AO41" i="2"/>
  <c r="AN41" i="2"/>
  <c r="AD41" i="2" s="1"/>
  <c r="AM41" i="2"/>
  <c r="AL41" i="2"/>
  <c r="AK41" i="2"/>
  <c r="AJ41" i="2"/>
  <c r="AI41" i="2"/>
  <c r="AH41" i="2"/>
  <c r="AG41" i="2"/>
  <c r="AF41" i="2"/>
  <c r="Y41" i="2" s="1"/>
  <c r="AE41" i="2"/>
  <c r="AB41" i="2"/>
  <c r="AA41" i="2"/>
  <c r="AC41" i="2" s="1"/>
  <c r="Z41" i="2"/>
  <c r="X41" i="2"/>
  <c r="W41" i="2"/>
  <c r="V41" i="2"/>
  <c r="U41" i="2"/>
  <c r="Q41" i="2"/>
  <c r="R41" i="2" s="1"/>
  <c r="P41" i="2"/>
  <c r="AV40" i="2"/>
  <c r="AU40" i="2"/>
  <c r="AT40" i="2"/>
  <c r="AS40" i="2"/>
  <c r="AR40" i="2"/>
  <c r="AQ40" i="2"/>
  <c r="AP40" i="2"/>
  <c r="AO40" i="2"/>
  <c r="AD40" i="2" s="1"/>
  <c r="AN40" i="2"/>
  <c r="AM40" i="2"/>
  <c r="AL40" i="2"/>
  <c r="AK40" i="2"/>
  <c r="AJ40" i="2"/>
  <c r="Y40" i="2" s="1"/>
  <c r="AI40" i="2"/>
  <c r="AH40" i="2"/>
  <c r="AG40" i="2"/>
  <c r="AF40" i="2"/>
  <c r="AE40" i="2"/>
  <c r="AB40" i="2"/>
  <c r="AA40" i="2"/>
  <c r="Z40" i="2"/>
  <c r="AC40" i="2" s="1"/>
  <c r="W40" i="2"/>
  <c r="V40" i="2"/>
  <c r="U40" i="2"/>
  <c r="X40" i="2" s="1"/>
  <c r="T40" i="2"/>
  <c r="Q40" i="2"/>
  <c r="P40" i="2"/>
  <c r="AV39" i="2"/>
  <c r="AU39" i="2"/>
  <c r="AT39" i="2"/>
  <c r="AS39" i="2"/>
  <c r="AR39" i="2"/>
  <c r="AQ39" i="2"/>
  <c r="AP39" i="2"/>
  <c r="AO39" i="2"/>
  <c r="AN39" i="2"/>
  <c r="AM39" i="2"/>
  <c r="AL39" i="2"/>
  <c r="AK39" i="2"/>
  <c r="AJ39" i="2"/>
  <c r="AI39" i="2"/>
  <c r="AH39" i="2"/>
  <c r="AG39" i="2"/>
  <c r="AF39" i="2"/>
  <c r="AE39" i="2"/>
  <c r="Y39" i="2" s="1"/>
  <c r="AD39" i="2"/>
  <c r="AB39" i="2"/>
  <c r="AA39" i="2"/>
  <c r="Z39" i="2"/>
  <c r="AC39" i="2" s="1"/>
  <c r="W39" i="2"/>
  <c r="V39" i="2"/>
  <c r="X39" i="2" s="1"/>
  <c r="U39" i="2"/>
  <c r="Q39" i="2"/>
  <c r="P39" i="2"/>
  <c r="AV38" i="2"/>
  <c r="AU38" i="2"/>
  <c r="AT38" i="2"/>
  <c r="AS38" i="2"/>
  <c r="AR38" i="2"/>
  <c r="AQ38" i="2"/>
  <c r="AP38" i="2"/>
  <c r="AO38" i="2"/>
  <c r="AN38" i="2"/>
  <c r="AD38" i="2" s="1"/>
  <c r="AM38" i="2"/>
  <c r="AL38" i="2"/>
  <c r="AK38" i="2"/>
  <c r="AJ38" i="2"/>
  <c r="AI38" i="2"/>
  <c r="AH38" i="2"/>
  <c r="AG38" i="2"/>
  <c r="AF38" i="2"/>
  <c r="AE38" i="2"/>
  <c r="Y38" i="2" s="1"/>
  <c r="AB38" i="2"/>
  <c r="AC38" i="2" s="1"/>
  <c r="AA38" i="2"/>
  <c r="Z38" i="2"/>
  <c r="W38" i="2"/>
  <c r="V38" i="2"/>
  <c r="U38" i="2"/>
  <c r="X38" i="2" s="1"/>
  <c r="R38" i="2"/>
  <c r="Q38" i="2"/>
  <c r="P38" i="2"/>
  <c r="AV37" i="2"/>
  <c r="AU37" i="2"/>
  <c r="AT37" i="2"/>
  <c r="AS37" i="2"/>
  <c r="AR37" i="2"/>
  <c r="AQ37" i="2"/>
  <c r="AP37" i="2"/>
  <c r="AO37" i="2"/>
  <c r="AN37" i="2"/>
  <c r="AD37" i="2" s="1"/>
  <c r="AM37" i="2"/>
  <c r="AL37" i="2"/>
  <c r="AK37" i="2"/>
  <c r="AJ37" i="2"/>
  <c r="AI37" i="2"/>
  <c r="AH37" i="2"/>
  <c r="AG37" i="2"/>
  <c r="AF37" i="2"/>
  <c r="Y37" i="2" s="1"/>
  <c r="AE37" i="2"/>
  <c r="AC37" i="2"/>
  <c r="AB37" i="2"/>
  <c r="AA37" i="2"/>
  <c r="Z37" i="2"/>
  <c r="X37" i="2"/>
  <c r="W37" i="2"/>
  <c r="V37" i="2"/>
  <c r="U37" i="2"/>
  <c r="Q37" i="2"/>
  <c r="P37" i="2"/>
  <c r="R37" i="2" s="1"/>
  <c r="AV36" i="2"/>
  <c r="AU36" i="2"/>
  <c r="AT36" i="2"/>
  <c r="AS36" i="2"/>
  <c r="AR36" i="2"/>
  <c r="AQ36" i="2"/>
  <c r="AP36" i="2"/>
  <c r="AO36" i="2"/>
  <c r="AD36" i="2" s="1"/>
  <c r="AN36" i="2"/>
  <c r="AM36" i="2"/>
  <c r="AL36" i="2"/>
  <c r="AK36" i="2"/>
  <c r="AJ36" i="2"/>
  <c r="AI36" i="2"/>
  <c r="AH36" i="2"/>
  <c r="AG36" i="2"/>
  <c r="AF36" i="2"/>
  <c r="AE36" i="2"/>
  <c r="AB36" i="2"/>
  <c r="AA36" i="2"/>
  <c r="Z36" i="2"/>
  <c r="AC36" i="2" s="1"/>
  <c r="Y36" i="2"/>
  <c r="W36" i="2"/>
  <c r="V36" i="2"/>
  <c r="U36" i="2"/>
  <c r="X36" i="2" s="1"/>
  <c r="R36" i="2"/>
  <c r="Q36" i="2"/>
  <c r="P36" i="2"/>
  <c r="AV35" i="2"/>
  <c r="AU35" i="2"/>
  <c r="AT35" i="2"/>
  <c r="AS35" i="2"/>
  <c r="AR35" i="2"/>
  <c r="AQ35" i="2"/>
  <c r="AP35" i="2"/>
  <c r="AO35" i="2"/>
  <c r="AN35" i="2"/>
  <c r="AD35" i="2" s="1"/>
  <c r="AM35" i="2"/>
  <c r="AL35" i="2"/>
  <c r="AK35" i="2"/>
  <c r="AJ35" i="2"/>
  <c r="AI35" i="2"/>
  <c r="AH35" i="2"/>
  <c r="AG35" i="2"/>
  <c r="AF35" i="2"/>
  <c r="AE35" i="2"/>
  <c r="Y35" i="2" s="1"/>
  <c r="AB35" i="2"/>
  <c r="AA35" i="2"/>
  <c r="Z35" i="2"/>
  <c r="AC35" i="2" s="1"/>
  <c r="W35" i="2"/>
  <c r="V35" i="2"/>
  <c r="U35" i="2"/>
  <c r="X35" i="2" s="1"/>
  <c r="Q35" i="2"/>
  <c r="P35" i="2"/>
  <c r="R35" i="2" s="1"/>
  <c r="AV33" i="2"/>
  <c r="AU33" i="2"/>
  <c r="AT33" i="2"/>
  <c r="AS33" i="2"/>
  <c r="AR33" i="2"/>
  <c r="AQ33" i="2"/>
  <c r="AP33" i="2"/>
  <c r="AD33" i="2" s="1"/>
  <c r="AO33" i="2"/>
  <c r="AN33" i="2"/>
  <c r="AM33" i="2"/>
  <c r="AL33" i="2"/>
  <c r="AK33" i="2"/>
  <c r="AJ33" i="2"/>
  <c r="AI33" i="2"/>
  <c r="AH33" i="2"/>
  <c r="AG33" i="2"/>
  <c r="AF33" i="2"/>
  <c r="AE33" i="2"/>
  <c r="Y33" i="2" s="1"/>
  <c r="AB33" i="2"/>
  <c r="AA33" i="2"/>
  <c r="Z33" i="2"/>
  <c r="AC33" i="2" s="1"/>
  <c r="W33" i="2"/>
  <c r="V33" i="2"/>
  <c r="U33" i="2"/>
  <c r="X33" i="2" s="1"/>
  <c r="Q33" i="2"/>
  <c r="P33" i="2"/>
  <c r="AV32" i="2"/>
  <c r="AU32" i="2"/>
  <c r="AT32" i="2"/>
  <c r="AS32" i="2"/>
  <c r="AR32" i="2"/>
  <c r="AQ32" i="2"/>
  <c r="AD32" i="2" s="1"/>
  <c r="AP32" i="2"/>
  <c r="AO32" i="2"/>
  <c r="AN32" i="2"/>
  <c r="AM32" i="2"/>
  <c r="AL32" i="2"/>
  <c r="AK32" i="2"/>
  <c r="AJ32" i="2"/>
  <c r="AI32" i="2"/>
  <c r="AH32" i="2"/>
  <c r="AG32" i="2"/>
  <c r="AF32" i="2"/>
  <c r="AE32" i="2"/>
  <c r="Y32" i="2" s="1"/>
  <c r="AB32" i="2"/>
  <c r="AA32" i="2"/>
  <c r="Z32" i="2"/>
  <c r="AC32" i="2" s="1"/>
  <c r="W32" i="2"/>
  <c r="V32" i="2"/>
  <c r="X32" i="2" s="1"/>
  <c r="U32" i="2"/>
  <c r="Q32" i="2"/>
  <c r="P32" i="2"/>
  <c r="AV31" i="2"/>
  <c r="AU31" i="2"/>
  <c r="AT31" i="2"/>
  <c r="AS31" i="2"/>
  <c r="AR31" i="2"/>
  <c r="AQ31" i="2"/>
  <c r="AP31" i="2"/>
  <c r="AO31" i="2"/>
  <c r="AN31" i="2"/>
  <c r="AD31" i="2" s="1"/>
  <c r="AM31" i="2"/>
  <c r="AL31" i="2"/>
  <c r="AK31" i="2"/>
  <c r="AJ31" i="2"/>
  <c r="AI31" i="2"/>
  <c r="AH31" i="2"/>
  <c r="AG31" i="2"/>
  <c r="AF31" i="2"/>
  <c r="AE31" i="2"/>
  <c r="Y31" i="2" s="1"/>
  <c r="AB31" i="2"/>
  <c r="AC31" i="2" s="1"/>
  <c r="AA31" i="2"/>
  <c r="Z31" i="2"/>
  <c r="W31" i="2"/>
  <c r="V31" i="2"/>
  <c r="U31" i="2"/>
  <c r="X31" i="2" s="1"/>
  <c r="T31" i="2"/>
  <c r="Q31" i="2"/>
  <c r="P31" i="2"/>
  <c r="R31" i="2" s="1"/>
  <c r="AV30" i="2"/>
  <c r="AU30" i="2"/>
  <c r="AT30" i="2"/>
  <c r="AS30" i="2"/>
  <c r="AR30" i="2"/>
  <c r="AQ30" i="2"/>
  <c r="AP30" i="2"/>
  <c r="AO30" i="2"/>
  <c r="AN30" i="2"/>
  <c r="AM30" i="2"/>
  <c r="AL30" i="2"/>
  <c r="Y30" i="2" s="1"/>
  <c r="AK30" i="2"/>
  <c r="AJ30" i="2"/>
  <c r="AI30" i="2"/>
  <c r="AH30" i="2"/>
  <c r="AG30" i="2"/>
  <c r="AF30" i="2"/>
  <c r="AE30" i="2"/>
  <c r="AD30" i="2"/>
  <c r="AB30" i="2"/>
  <c r="AA30" i="2"/>
  <c r="Z30" i="2"/>
  <c r="AC30" i="2" s="1"/>
  <c r="W30" i="2"/>
  <c r="V30" i="2"/>
  <c r="U30" i="2"/>
  <c r="X30" i="2" s="1"/>
  <c r="Q30" i="2"/>
  <c r="P30" i="2"/>
  <c r="R30" i="2" s="1"/>
  <c r="AV29" i="2"/>
  <c r="AU29" i="2"/>
  <c r="AT29" i="2"/>
  <c r="AS29" i="2"/>
  <c r="AR29" i="2"/>
  <c r="AQ29" i="2"/>
  <c r="AP29" i="2"/>
  <c r="AO29" i="2"/>
  <c r="AN29" i="2"/>
  <c r="AD29" i="2" s="1"/>
  <c r="AM29" i="2"/>
  <c r="AL29" i="2"/>
  <c r="AK29" i="2"/>
  <c r="AJ29" i="2"/>
  <c r="AI29" i="2"/>
  <c r="AH29" i="2"/>
  <c r="AG29" i="2"/>
  <c r="AF29" i="2"/>
  <c r="AE29" i="2"/>
  <c r="Y29" i="2" s="1"/>
  <c r="AB29" i="2"/>
  <c r="AA29" i="2"/>
  <c r="Z29" i="2"/>
  <c r="AC29" i="2" s="1"/>
  <c r="W29" i="2"/>
  <c r="V29" i="2"/>
  <c r="U29" i="2"/>
  <c r="X29" i="2" s="1"/>
  <c r="Q29" i="2"/>
  <c r="P29" i="2"/>
  <c r="R29" i="2" s="1"/>
  <c r="AV28" i="2"/>
  <c r="AU28" i="2"/>
  <c r="AT28" i="2"/>
  <c r="AS28" i="2"/>
  <c r="AR28" i="2"/>
  <c r="AQ28" i="2"/>
  <c r="AP28" i="2"/>
  <c r="AO28" i="2"/>
  <c r="AN28" i="2"/>
  <c r="AD28" i="2" s="1"/>
  <c r="AM28" i="2"/>
  <c r="AL28" i="2"/>
  <c r="AK28" i="2"/>
  <c r="AJ28" i="2"/>
  <c r="AI28" i="2"/>
  <c r="AH28" i="2"/>
  <c r="AG28" i="2"/>
  <c r="AF28" i="2"/>
  <c r="Y28" i="2" s="1"/>
  <c r="AE28" i="2"/>
  <c r="AB28" i="2"/>
  <c r="AA28" i="2"/>
  <c r="AC28" i="2" s="1"/>
  <c r="Z28" i="2"/>
  <c r="X28" i="2"/>
  <c r="W28" i="2"/>
  <c r="V28" i="2"/>
  <c r="U28" i="2"/>
  <c r="Q28" i="2"/>
  <c r="R28" i="2" s="1"/>
  <c r="P28" i="2"/>
  <c r="AV27" i="2"/>
  <c r="AU27" i="2"/>
  <c r="AT27" i="2"/>
  <c r="AS27" i="2"/>
  <c r="AR27" i="2"/>
  <c r="AQ27" i="2"/>
  <c r="AP27" i="2"/>
  <c r="AO27" i="2"/>
  <c r="AD27" i="2" s="1"/>
  <c r="AN27" i="2"/>
  <c r="AM27" i="2"/>
  <c r="AL27" i="2"/>
  <c r="AK27" i="2"/>
  <c r="AJ27" i="2"/>
  <c r="AI27" i="2"/>
  <c r="AH27" i="2"/>
  <c r="AG27" i="2"/>
  <c r="AF27" i="2"/>
  <c r="AE27" i="2"/>
  <c r="AB27" i="2"/>
  <c r="AC27" i="2" s="1"/>
  <c r="AA27" i="2"/>
  <c r="Z27" i="2"/>
  <c r="Y27" i="2"/>
  <c r="W27" i="2"/>
  <c r="V27" i="2"/>
  <c r="U27" i="2"/>
  <c r="X27" i="2" s="1"/>
  <c r="R27" i="2"/>
  <c r="Q27" i="2"/>
  <c r="P27" i="2"/>
  <c r="AV26" i="2"/>
  <c r="AU26" i="2"/>
  <c r="AT26" i="2"/>
  <c r="AS26" i="2"/>
  <c r="AR26" i="2"/>
  <c r="AQ26" i="2"/>
  <c r="AP26" i="2"/>
  <c r="AD26" i="2" s="1"/>
  <c r="AO26" i="2"/>
  <c r="AN26" i="2"/>
  <c r="AM26" i="2"/>
  <c r="AL26" i="2"/>
  <c r="AK26" i="2"/>
  <c r="AJ26" i="2"/>
  <c r="AI26" i="2"/>
  <c r="AH26" i="2"/>
  <c r="AG26" i="2"/>
  <c r="AF26" i="2"/>
  <c r="AE26" i="2"/>
  <c r="Y26" i="2" s="1"/>
  <c r="AB26" i="2"/>
  <c r="AA26" i="2"/>
  <c r="Z26" i="2"/>
  <c r="AC26" i="2" s="1"/>
  <c r="W26" i="2"/>
  <c r="V26" i="2"/>
  <c r="U26" i="2"/>
  <c r="X26" i="2" s="1"/>
  <c r="Q26" i="2"/>
  <c r="P26" i="2"/>
  <c r="AV25" i="2"/>
  <c r="AU25" i="2"/>
  <c r="AT25" i="2"/>
  <c r="AS25" i="2"/>
  <c r="AR25" i="2"/>
  <c r="AQ25" i="2"/>
  <c r="AD25" i="2" s="1"/>
  <c r="AP25" i="2"/>
  <c r="AO25" i="2"/>
  <c r="AN25" i="2"/>
  <c r="AM25" i="2"/>
  <c r="AL25" i="2"/>
  <c r="AK25" i="2"/>
  <c r="AJ25" i="2"/>
  <c r="AI25" i="2"/>
  <c r="AH25" i="2"/>
  <c r="AG25" i="2"/>
  <c r="AF25" i="2"/>
  <c r="AE25" i="2"/>
  <c r="Y25" i="2" s="1"/>
  <c r="AB25" i="2"/>
  <c r="AA25" i="2"/>
  <c r="AC25" i="2" s="1"/>
  <c r="Z25" i="2"/>
  <c r="W25" i="2"/>
  <c r="V25" i="2"/>
  <c r="X25" i="2" s="1"/>
  <c r="U25" i="2"/>
  <c r="Q25" i="2"/>
  <c r="P25" i="2"/>
  <c r="AV24" i="2"/>
  <c r="AU24" i="2"/>
  <c r="AT24" i="2"/>
  <c r="AS24" i="2"/>
  <c r="AR24" i="2"/>
  <c r="AQ24" i="2"/>
  <c r="AD24" i="2" s="1"/>
  <c r="AP24" i="2"/>
  <c r="AO24" i="2"/>
  <c r="AN24" i="2"/>
  <c r="AM24" i="2"/>
  <c r="AL24" i="2"/>
  <c r="AK24" i="2"/>
  <c r="AJ24" i="2"/>
  <c r="AI24" i="2"/>
  <c r="AH24" i="2"/>
  <c r="AG24" i="2"/>
  <c r="AF24" i="2"/>
  <c r="AE24" i="2"/>
  <c r="Y24" i="2" s="1"/>
  <c r="AB24" i="2"/>
  <c r="AA24" i="2"/>
  <c r="AC24" i="2" s="1"/>
  <c r="Z24" i="2"/>
  <c r="W24" i="2"/>
  <c r="V24" i="2"/>
  <c r="X24" i="2" s="1"/>
  <c r="U24" i="2"/>
  <c r="Q24" i="2"/>
  <c r="P24" i="2"/>
  <c r="AV23" i="2"/>
  <c r="AU23" i="2"/>
  <c r="AT23" i="2"/>
  <c r="AS23" i="2"/>
  <c r="AR23" i="2"/>
  <c r="AQ23" i="2"/>
  <c r="AP23" i="2"/>
  <c r="AO23" i="2"/>
  <c r="AN23" i="2"/>
  <c r="AD23" i="2" s="1"/>
  <c r="AM23" i="2"/>
  <c r="AL23" i="2"/>
  <c r="AK23" i="2"/>
  <c r="AJ23" i="2"/>
  <c r="AI23" i="2"/>
  <c r="AH23" i="2"/>
  <c r="AG23" i="2"/>
  <c r="AF23" i="2"/>
  <c r="AE23" i="2"/>
  <c r="Y23" i="2" s="1"/>
  <c r="AB23" i="2"/>
  <c r="AC23" i="2" s="1"/>
  <c r="AA23" i="2"/>
  <c r="Z23" i="2"/>
  <c r="W23" i="2"/>
  <c r="V23" i="2"/>
  <c r="U23" i="2"/>
  <c r="X23" i="2" s="1"/>
  <c r="R23" i="2"/>
  <c r="Q23" i="2"/>
  <c r="P23" i="2"/>
  <c r="AV22" i="2"/>
  <c r="AU22" i="2"/>
  <c r="AT22" i="2"/>
  <c r="AS22" i="2"/>
  <c r="AR22" i="2"/>
  <c r="AQ22" i="2"/>
  <c r="AP22" i="2"/>
  <c r="AO22" i="2"/>
  <c r="AN22" i="2"/>
  <c r="AD22" i="2" s="1"/>
  <c r="AM22" i="2"/>
  <c r="AL22" i="2"/>
  <c r="AK22" i="2"/>
  <c r="AJ22" i="2"/>
  <c r="AI22" i="2"/>
  <c r="AH22" i="2"/>
  <c r="AG22" i="2"/>
  <c r="AF22" i="2"/>
  <c r="Y22" i="2" s="1"/>
  <c r="AE22" i="2"/>
  <c r="AC22" i="2"/>
  <c r="AB22" i="2"/>
  <c r="AA22" i="2"/>
  <c r="Z22" i="2"/>
  <c r="W22" i="2"/>
  <c r="V22" i="2"/>
  <c r="U22" i="2"/>
  <c r="X22" i="2" s="1"/>
  <c r="T22" i="2"/>
  <c r="Q22" i="2"/>
  <c r="P22" i="2"/>
  <c r="R22" i="2" s="1"/>
  <c r="AV21" i="2"/>
  <c r="AU21" i="2"/>
  <c r="AT21" i="2"/>
  <c r="AS21" i="2"/>
  <c r="AR21" i="2"/>
  <c r="AQ21" i="2"/>
  <c r="AP21" i="2"/>
  <c r="AO21" i="2"/>
  <c r="AN21" i="2"/>
  <c r="AD21" i="2" s="1"/>
  <c r="AM21" i="2"/>
  <c r="AL21" i="2"/>
  <c r="AK21" i="2"/>
  <c r="AJ21" i="2"/>
  <c r="AI21" i="2"/>
  <c r="AH21" i="2"/>
  <c r="AG21" i="2"/>
  <c r="AF21" i="2"/>
  <c r="AE21" i="2"/>
  <c r="Y21" i="2" s="1"/>
  <c r="AB21" i="2"/>
  <c r="AA21" i="2"/>
  <c r="Z21" i="2"/>
  <c r="AC21" i="2" s="1"/>
  <c r="W21" i="2"/>
  <c r="X21" i="2" s="1"/>
  <c r="V21" i="2"/>
  <c r="U21" i="2"/>
  <c r="Q21" i="2"/>
  <c r="P21" i="2"/>
  <c r="R21" i="2" s="1"/>
  <c r="AV20" i="2"/>
  <c r="AU20" i="2"/>
  <c r="AT20" i="2"/>
  <c r="AS20" i="2"/>
  <c r="AR20" i="2"/>
  <c r="AQ20" i="2"/>
  <c r="AP20" i="2"/>
  <c r="AO20" i="2"/>
  <c r="AN20" i="2"/>
  <c r="AD20" i="2" s="1"/>
  <c r="AM20" i="2"/>
  <c r="AL20" i="2"/>
  <c r="AK20" i="2"/>
  <c r="AJ20" i="2"/>
  <c r="AI20" i="2"/>
  <c r="AH20" i="2"/>
  <c r="AG20" i="2"/>
  <c r="AF20" i="2"/>
  <c r="Y20" i="2" s="1"/>
  <c r="AE20" i="2"/>
  <c r="AB20" i="2"/>
  <c r="AA20" i="2"/>
  <c r="AC20" i="2" s="1"/>
  <c r="Z20" i="2"/>
  <c r="X20" i="2"/>
  <c r="W20" i="2"/>
  <c r="V20" i="2"/>
  <c r="U20" i="2"/>
  <c r="Q20" i="2"/>
  <c r="R20" i="2" s="1"/>
  <c r="P20" i="2"/>
  <c r="AV19" i="2"/>
  <c r="AU19" i="2"/>
  <c r="AT19" i="2"/>
  <c r="AS19" i="2"/>
  <c r="AR19" i="2"/>
  <c r="AQ19" i="2"/>
  <c r="AP19" i="2"/>
  <c r="AO19" i="2"/>
  <c r="AD19" i="2" s="1"/>
  <c r="AN19" i="2"/>
  <c r="AM19" i="2"/>
  <c r="AL19" i="2"/>
  <c r="AK19" i="2"/>
  <c r="AJ19" i="2"/>
  <c r="AI19" i="2"/>
  <c r="AH19" i="2"/>
  <c r="AG19" i="2"/>
  <c r="AF19" i="2"/>
  <c r="AE19" i="2"/>
  <c r="AB19" i="2"/>
  <c r="AC19" i="2" s="1"/>
  <c r="AA19" i="2"/>
  <c r="Z19" i="2"/>
  <c r="Y19" i="2"/>
  <c r="W19" i="2"/>
  <c r="V19" i="2"/>
  <c r="U19" i="2"/>
  <c r="X19" i="2" s="1"/>
  <c r="R19" i="2"/>
  <c r="Q19" i="2"/>
  <c r="P19" i="2"/>
  <c r="AV18" i="2"/>
  <c r="AU18" i="2"/>
  <c r="AT18" i="2"/>
  <c r="AS18" i="2"/>
  <c r="AR18" i="2"/>
  <c r="AQ18" i="2"/>
  <c r="AP18" i="2"/>
  <c r="AD18" i="2" s="1"/>
  <c r="AO18" i="2"/>
  <c r="AN18" i="2"/>
  <c r="AM18" i="2"/>
  <c r="AL18" i="2"/>
  <c r="AK18" i="2"/>
  <c r="AJ18" i="2"/>
  <c r="AI18" i="2"/>
  <c r="AH18" i="2"/>
  <c r="AG18" i="2"/>
  <c r="AF18" i="2"/>
  <c r="AE18" i="2"/>
  <c r="Y18" i="2" s="1"/>
  <c r="AB18" i="2"/>
  <c r="AA18" i="2"/>
  <c r="Z18" i="2"/>
  <c r="AC18" i="2" s="1"/>
  <c r="W18" i="2"/>
  <c r="V18" i="2"/>
  <c r="U18" i="2"/>
  <c r="X18" i="2" s="1"/>
  <c r="Q18" i="2"/>
  <c r="P18" i="2"/>
  <c r="AV17" i="2"/>
  <c r="AU17" i="2"/>
  <c r="AT17" i="2"/>
  <c r="AS17" i="2"/>
  <c r="AR17" i="2"/>
  <c r="AQ17" i="2"/>
  <c r="AD17" i="2" s="1"/>
  <c r="AP17" i="2"/>
  <c r="AO17" i="2"/>
  <c r="AN17" i="2"/>
  <c r="AM17" i="2"/>
  <c r="AL17" i="2"/>
  <c r="AK17" i="2"/>
  <c r="AJ17" i="2"/>
  <c r="AI17" i="2"/>
  <c r="AH17" i="2"/>
  <c r="AG17" i="2"/>
  <c r="AF17" i="2"/>
  <c r="AE17" i="2"/>
  <c r="Y17" i="2" s="1"/>
  <c r="AB17" i="2"/>
  <c r="AA17" i="2"/>
  <c r="AC17" i="2" s="1"/>
  <c r="Z17" i="2"/>
  <c r="W17" i="2"/>
  <c r="V17" i="2"/>
  <c r="X17" i="2" s="1"/>
  <c r="U17" i="2"/>
  <c r="Q17" i="2"/>
  <c r="P17" i="2"/>
  <c r="AV16" i="2"/>
  <c r="AU16" i="2"/>
  <c r="AT16" i="2"/>
  <c r="AS16" i="2"/>
  <c r="AR16" i="2"/>
  <c r="AQ16" i="2"/>
  <c r="AP16" i="2"/>
  <c r="AO16" i="2"/>
  <c r="AN16" i="2"/>
  <c r="AD16" i="2" s="1"/>
  <c r="AM16" i="2"/>
  <c r="AL16" i="2"/>
  <c r="AK16" i="2"/>
  <c r="AJ16" i="2"/>
  <c r="AI16" i="2"/>
  <c r="AH16" i="2"/>
  <c r="AG16" i="2"/>
  <c r="AF16" i="2"/>
  <c r="AE16" i="2"/>
  <c r="Y16" i="2" s="1"/>
  <c r="AB16" i="2"/>
  <c r="AC16" i="2" s="1"/>
  <c r="AA16" i="2"/>
  <c r="Z16" i="2"/>
  <c r="W16" i="2"/>
  <c r="V16" i="2"/>
  <c r="U16" i="2"/>
  <c r="X16" i="2" s="1"/>
  <c r="R16" i="2"/>
  <c r="Q16" i="2"/>
  <c r="P16" i="2"/>
  <c r="AV15" i="2"/>
  <c r="AU15" i="2"/>
  <c r="AT15" i="2"/>
  <c r="AS15" i="2"/>
  <c r="AR15" i="2"/>
  <c r="AQ15" i="2"/>
  <c r="AP15" i="2"/>
  <c r="AO15" i="2"/>
  <c r="AN15" i="2"/>
  <c r="AD15" i="2" s="1"/>
  <c r="AM15" i="2"/>
  <c r="AL15" i="2"/>
  <c r="AK15" i="2"/>
  <c r="AJ15" i="2"/>
  <c r="AI15" i="2"/>
  <c r="AH15" i="2"/>
  <c r="AG15" i="2"/>
  <c r="AF15" i="2"/>
  <c r="Y15" i="2" s="1"/>
  <c r="AE15" i="2"/>
  <c r="AC15" i="2"/>
  <c r="AB15" i="2"/>
  <c r="AA15" i="2"/>
  <c r="Z15" i="2"/>
  <c r="W15" i="2"/>
  <c r="V15" i="2"/>
  <c r="U15" i="2"/>
  <c r="X15" i="2" s="1"/>
  <c r="Q15" i="2"/>
  <c r="P15" i="2"/>
  <c r="R15" i="2" s="1"/>
  <c r="AV14" i="2"/>
  <c r="AU14" i="2"/>
  <c r="AT14" i="2"/>
  <c r="AS14" i="2"/>
  <c r="AR14" i="2"/>
  <c r="AQ14" i="2"/>
  <c r="AP14" i="2"/>
  <c r="AO14" i="2"/>
  <c r="AN14" i="2"/>
  <c r="AM14" i="2"/>
  <c r="AL14" i="2"/>
  <c r="Y14" i="2" s="1"/>
  <c r="AK14" i="2"/>
  <c r="AJ14" i="2"/>
  <c r="AI14" i="2"/>
  <c r="AH14" i="2"/>
  <c r="AG14" i="2"/>
  <c r="AF14" i="2"/>
  <c r="AE14" i="2"/>
  <c r="AD14" i="2"/>
  <c r="AB14" i="2"/>
  <c r="AA14" i="2"/>
  <c r="Z14" i="2"/>
  <c r="AC14" i="2" s="1"/>
  <c r="W14" i="2"/>
  <c r="V14" i="2"/>
  <c r="X14" i="2" s="1"/>
  <c r="U14" i="2"/>
  <c r="Q14" i="2"/>
  <c r="P14" i="2"/>
  <c r="R14" i="2" s="1"/>
  <c r="AV13" i="2"/>
  <c r="AU13" i="2"/>
  <c r="AT13" i="2"/>
  <c r="AS13" i="2"/>
  <c r="AR13" i="2"/>
  <c r="AQ13" i="2"/>
  <c r="AP13" i="2"/>
  <c r="AO13" i="2"/>
  <c r="AN13" i="2"/>
  <c r="AD13" i="2" s="1"/>
  <c r="AM13" i="2"/>
  <c r="AL13" i="2"/>
  <c r="AK13" i="2"/>
  <c r="AJ13" i="2"/>
  <c r="AI13" i="2"/>
  <c r="AH13" i="2"/>
  <c r="AG13" i="2"/>
  <c r="AF13" i="2"/>
  <c r="AE13" i="2"/>
  <c r="Y13" i="2" s="1"/>
  <c r="AB13" i="2"/>
  <c r="AA13" i="2"/>
  <c r="Z13" i="2"/>
  <c r="AC13" i="2" s="1"/>
  <c r="W13" i="2"/>
  <c r="X13" i="2" s="1"/>
  <c r="V13" i="2"/>
  <c r="U13" i="2"/>
  <c r="T13" i="2"/>
  <c r="Q13" i="2"/>
  <c r="R13" i="2" s="1"/>
  <c r="P13" i="2"/>
  <c r="AV12" i="2"/>
  <c r="AU12" i="2"/>
  <c r="AT12" i="2"/>
  <c r="AS12" i="2"/>
  <c r="AR12" i="2"/>
  <c r="AQ12" i="2"/>
  <c r="AP12" i="2"/>
  <c r="AO12" i="2"/>
  <c r="AD12" i="2" s="1"/>
  <c r="AN12" i="2"/>
  <c r="AM12" i="2"/>
  <c r="AL12" i="2"/>
  <c r="AK12" i="2"/>
  <c r="AJ12" i="2"/>
  <c r="AI12" i="2"/>
  <c r="AH12" i="2"/>
  <c r="AG12" i="2"/>
  <c r="AF12" i="2"/>
  <c r="AE12" i="2"/>
  <c r="AB12" i="2"/>
  <c r="AC12" i="2" s="1"/>
  <c r="AA12" i="2"/>
  <c r="Z12" i="2"/>
  <c r="Y12" i="2"/>
  <c r="W12" i="2"/>
  <c r="V12" i="2"/>
  <c r="U12" i="2"/>
  <c r="X12" i="2" s="1"/>
  <c r="R12" i="2"/>
  <c r="Q12" i="2"/>
  <c r="P12" i="2"/>
  <c r="AV11" i="2"/>
  <c r="AU11" i="2"/>
  <c r="AT11" i="2"/>
  <c r="AS11" i="2"/>
  <c r="AR11" i="2"/>
  <c r="AQ11" i="2"/>
  <c r="AP11" i="2"/>
  <c r="AD11" i="2" s="1"/>
  <c r="AO11" i="2"/>
  <c r="AN11" i="2"/>
  <c r="AM11" i="2"/>
  <c r="AL11" i="2"/>
  <c r="AK11" i="2"/>
  <c r="AJ11" i="2"/>
  <c r="AI11" i="2"/>
  <c r="AH11" i="2"/>
  <c r="AG11" i="2"/>
  <c r="AF11" i="2"/>
  <c r="AE11" i="2"/>
  <c r="Y11" i="2" s="1"/>
  <c r="AB11" i="2"/>
  <c r="AA11" i="2"/>
  <c r="Z11" i="2"/>
  <c r="AC11" i="2" s="1"/>
  <c r="W11" i="2"/>
  <c r="V11" i="2"/>
  <c r="U11" i="2"/>
  <c r="X11" i="2" s="1"/>
  <c r="Q11" i="2"/>
  <c r="P11" i="2"/>
  <c r="AV10" i="2"/>
  <c r="AU10" i="2"/>
  <c r="AT10" i="2"/>
  <c r="AS10" i="2"/>
  <c r="AR10" i="2"/>
  <c r="AQ10" i="2"/>
  <c r="AD10" i="2" s="1"/>
  <c r="AP10" i="2"/>
  <c r="AO10" i="2"/>
  <c r="AN10" i="2"/>
  <c r="AM10" i="2"/>
  <c r="AL10" i="2"/>
  <c r="AK10" i="2"/>
  <c r="AJ10" i="2"/>
  <c r="AI10" i="2"/>
  <c r="AH10" i="2"/>
  <c r="AG10" i="2"/>
  <c r="AF10" i="2"/>
  <c r="AE10" i="2"/>
  <c r="Y10" i="2" s="1"/>
  <c r="AB10" i="2"/>
  <c r="AA10" i="2"/>
  <c r="AC10" i="2" s="1"/>
  <c r="Z10" i="2"/>
  <c r="W10" i="2"/>
  <c r="V10" i="2"/>
  <c r="X10" i="2" s="1"/>
  <c r="U10" i="2"/>
  <c r="T10" i="2"/>
  <c r="R10" i="2"/>
  <c r="Q10" i="2"/>
  <c r="P10" i="2"/>
  <c r="AV9" i="2"/>
  <c r="AU9" i="2"/>
  <c r="AT9" i="2"/>
  <c r="AS9" i="2"/>
  <c r="AR9" i="2"/>
  <c r="AQ9" i="2"/>
  <c r="AP9" i="2"/>
  <c r="AO9" i="2"/>
  <c r="AN9" i="2"/>
  <c r="AD9" i="2" s="1"/>
  <c r="AM9" i="2"/>
  <c r="AL9" i="2"/>
  <c r="AK9" i="2"/>
  <c r="AJ9" i="2"/>
  <c r="AI9" i="2"/>
  <c r="AH9" i="2"/>
  <c r="AG9" i="2"/>
  <c r="AF9" i="2"/>
  <c r="Y9" i="2" s="1"/>
  <c r="AE9" i="2"/>
  <c r="AC9" i="2"/>
  <c r="AB9" i="2"/>
  <c r="AA9" i="2"/>
  <c r="Z9" i="2"/>
  <c r="W9" i="2"/>
  <c r="V9" i="2"/>
  <c r="U9" i="2"/>
  <c r="X9" i="2" s="1"/>
  <c r="Q9" i="2"/>
  <c r="P9" i="2"/>
  <c r="R9" i="2" s="1"/>
  <c r="AV8" i="2"/>
  <c r="AU8" i="2"/>
  <c r="AT8" i="2"/>
  <c r="AS8" i="2"/>
  <c r="AR8" i="2"/>
  <c r="AQ8" i="2"/>
  <c r="AP8" i="2"/>
  <c r="AO8" i="2"/>
  <c r="AN8" i="2"/>
  <c r="AM8" i="2"/>
  <c r="AL8" i="2"/>
  <c r="AK8" i="2"/>
  <c r="AJ8" i="2"/>
  <c r="AI8" i="2"/>
  <c r="AH8" i="2"/>
  <c r="AG8" i="2"/>
  <c r="Y8" i="2" s="1"/>
  <c r="AF8" i="2"/>
  <c r="AE8" i="2"/>
  <c r="AD8" i="2"/>
  <c r="AB8" i="2"/>
  <c r="AA8" i="2"/>
  <c r="Z8" i="2"/>
  <c r="AC8" i="2" s="1"/>
  <c r="W8" i="2"/>
  <c r="V8" i="2"/>
  <c r="X8" i="2" s="1"/>
  <c r="U8" i="2"/>
  <c r="Q8" i="2"/>
  <c r="P8" i="2"/>
  <c r="AV7" i="2"/>
  <c r="AU7" i="2"/>
  <c r="AT7" i="2"/>
  <c r="AS7" i="2"/>
  <c r="AR7" i="2"/>
  <c r="AQ7" i="2"/>
  <c r="AP7" i="2"/>
  <c r="AO7" i="2"/>
  <c r="AN7" i="2"/>
  <c r="AD7" i="2" s="1"/>
  <c r="AM7" i="2"/>
  <c r="AL7" i="2"/>
  <c r="AK7" i="2"/>
  <c r="AJ7" i="2"/>
  <c r="AI7" i="2"/>
  <c r="AH7" i="2"/>
  <c r="AG7" i="2"/>
  <c r="AF7" i="2"/>
  <c r="AE7" i="2"/>
  <c r="Y7" i="2" s="1"/>
  <c r="AB7" i="2"/>
  <c r="AA7" i="2"/>
  <c r="Z7" i="2"/>
  <c r="AC7" i="2" s="1"/>
  <c r="W7" i="2"/>
  <c r="X7" i="2" s="1"/>
  <c r="V7" i="2"/>
  <c r="U7" i="2"/>
  <c r="Q7" i="2"/>
  <c r="P7" i="2"/>
  <c r="R7" i="2" s="1"/>
  <c r="AV6" i="2"/>
  <c r="AU6" i="2"/>
  <c r="AT6" i="2"/>
  <c r="AS6" i="2"/>
  <c r="AR6" i="2"/>
  <c r="AQ6" i="2"/>
  <c r="AP6" i="2"/>
  <c r="AO6" i="2"/>
  <c r="AN6" i="2"/>
  <c r="AD6" i="2" s="1"/>
  <c r="AM6" i="2"/>
  <c r="AL6" i="2"/>
  <c r="AK6" i="2"/>
  <c r="AJ6" i="2"/>
  <c r="AI6" i="2"/>
  <c r="AH6" i="2"/>
  <c r="AG6" i="2"/>
  <c r="AF6" i="2"/>
  <c r="Y6" i="2" s="1"/>
  <c r="AE6" i="2"/>
  <c r="AB6" i="2"/>
  <c r="AA6" i="2"/>
  <c r="AC6" i="2" s="1"/>
  <c r="Z6" i="2"/>
  <c r="X6" i="2"/>
  <c r="W6" i="2"/>
  <c r="V6" i="2"/>
  <c r="U6" i="2"/>
  <c r="Q6" i="2"/>
  <c r="P6" i="2"/>
  <c r="AV5" i="2"/>
  <c r="AU5" i="2"/>
  <c r="AT5" i="2"/>
  <c r="AS5" i="2"/>
  <c r="AR5" i="2"/>
  <c r="AQ5" i="2"/>
  <c r="AP5" i="2"/>
  <c r="AO5" i="2"/>
  <c r="AD5" i="2" s="1"/>
  <c r="AN5" i="2"/>
  <c r="AM5" i="2"/>
  <c r="AL5" i="2"/>
  <c r="AK5" i="2"/>
  <c r="AJ5" i="2"/>
  <c r="AI5" i="2"/>
  <c r="AH5" i="2"/>
  <c r="AG5" i="2"/>
  <c r="AF5" i="2"/>
  <c r="AE5" i="2"/>
  <c r="AB5" i="2"/>
  <c r="AA5" i="2"/>
  <c r="Z5" i="2"/>
  <c r="AC5" i="2" s="1"/>
  <c r="Y5" i="2"/>
  <c r="W5" i="2"/>
  <c r="V5" i="2"/>
  <c r="U5" i="2"/>
  <c r="X5" i="2" s="1"/>
  <c r="R5" i="2"/>
  <c r="Q5" i="2"/>
  <c r="P5" i="2"/>
  <c r="AV4" i="2"/>
  <c r="AU4" i="2"/>
  <c r="AT4" i="2"/>
  <c r="AS4" i="2"/>
  <c r="AR4" i="2"/>
  <c r="AQ4" i="2"/>
  <c r="AP4" i="2"/>
  <c r="AD4" i="2" s="1"/>
  <c r="AO4" i="2"/>
  <c r="AN4" i="2"/>
  <c r="AM4" i="2"/>
  <c r="AL4" i="2"/>
  <c r="AK4" i="2"/>
  <c r="AJ4" i="2"/>
  <c r="AI4" i="2"/>
  <c r="AH4" i="2"/>
  <c r="AG4" i="2"/>
  <c r="AF4" i="2"/>
  <c r="AE4" i="2"/>
  <c r="Y4" i="2" s="1"/>
  <c r="AB4" i="2"/>
  <c r="AA4" i="2"/>
  <c r="Z4" i="2"/>
  <c r="AC4" i="2" s="1"/>
  <c r="W4" i="2"/>
  <c r="V4" i="2"/>
  <c r="U4" i="2"/>
  <c r="X4" i="2" s="1"/>
  <c r="T4" i="2"/>
  <c r="Q4" i="2"/>
  <c r="R4" i="2" s="1"/>
  <c r="P4" i="2"/>
  <c r="R6" i="2" l="1"/>
  <c r="R8" i="2"/>
  <c r="R44" i="2"/>
  <c r="R17" i="2"/>
  <c r="R24" i="2"/>
  <c r="R25" i="2"/>
  <c r="R32" i="2"/>
  <c r="R39" i="2"/>
  <c r="R45" i="2"/>
  <c r="R51" i="2"/>
  <c r="R11" i="2"/>
  <c r="R18" i="2"/>
  <c r="R26" i="2"/>
  <c r="R33" i="2"/>
  <c r="R40" i="2"/>
  <c r="R46" i="2"/>
  <c r="R52" i="2"/>
</calcChain>
</file>

<file path=xl/sharedStrings.xml><?xml version="1.0" encoding="utf-8"?>
<sst xmlns="http://schemas.openxmlformats.org/spreadsheetml/2006/main" count="1532" uniqueCount="403">
  <si>
    <t>PM特性一覧表</t>
    <rPh sb="2" eb="4">
      <t>トクセイ</t>
    </rPh>
    <rPh sb="4" eb="6">
      <t>イチラン</t>
    </rPh>
    <rPh sb="6" eb="7">
      <t>ヒョウ</t>
    </rPh>
    <phoneticPr fontId="4"/>
  </si>
  <si>
    <t>「☆SGメンバー評価」の統計情報</t>
    <rPh sb="8" eb="10">
      <t>ヒョウカ</t>
    </rPh>
    <rPh sb="12" eb="14">
      <t>トウケイ</t>
    </rPh>
    <rPh sb="14" eb="16">
      <t>ジョウホウ</t>
    </rPh>
    <phoneticPr fontId="4"/>
  </si>
  <si>
    <t>★</t>
    <phoneticPr fontId="4"/>
  </si>
  <si>
    <t>☆SGメンバー評価</t>
    <rPh sb="7" eb="9">
      <t>ヒョウカ</t>
    </rPh>
    <phoneticPr fontId="4"/>
  </si>
  <si>
    <t>従来型（QCD追求型）のプロジェクト</t>
    <rPh sb="3" eb="7">
      <t>カチソウゾウ</t>
    </rPh>
    <rPh sb="7" eb="8">
      <t>ガタ</t>
    </rPh>
    <rPh sb="9" eb="10">
      <t>ガタ</t>
    </rPh>
    <phoneticPr fontId="4"/>
  </si>
  <si>
    <t>今後（価値創造型）のプロジェクト</t>
    <rPh sb="3" eb="7">
      <t>カチソウゾウ</t>
    </rPh>
    <rPh sb="7" eb="8">
      <t>ガタ</t>
    </rPh>
    <phoneticPr fontId="4"/>
  </si>
  <si>
    <t>参考：SGメンバー評価結果</t>
    <rPh sb="0" eb="2">
      <t>サンコウ</t>
    </rPh>
    <rPh sb="9" eb="11">
      <t>ヒョウカ</t>
    </rPh>
    <rPh sb="11" eb="13">
      <t>ケッカ</t>
    </rPh>
    <phoneticPr fontId="4"/>
  </si>
  <si>
    <t>参考：SGメンバー評価結果（Max 2.0/Min 0.0）</t>
    <rPh sb="0" eb="2">
      <t>サンコウ</t>
    </rPh>
    <rPh sb="9" eb="11">
      <t>ヒョウカ</t>
    </rPh>
    <rPh sb="11" eb="13">
      <t>ケッカ</t>
    </rPh>
    <phoneticPr fontId="4"/>
  </si>
  <si>
    <t>PM特性</t>
    <rPh sb="2" eb="4">
      <t>トクセイ</t>
    </rPh>
    <phoneticPr fontId="4"/>
  </si>
  <si>
    <t>開発可能性</t>
    <rPh sb="0" eb="2">
      <t>カイハツ</t>
    </rPh>
    <rPh sb="2" eb="5">
      <t>カノウセイ</t>
    </rPh>
    <phoneticPr fontId="4"/>
  </si>
  <si>
    <t>平均偏差計算用データ</t>
    <rPh sb="0" eb="2">
      <t>ヘイキン</t>
    </rPh>
    <rPh sb="2" eb="4">
      <t>ヘンサ</t>
    </rPh>
    <rPh sb="4" eb="7">
      <t>ケイサンヨウ</t>
    </rPh>
    <phoneticPr fontId="4"/>
  </si>
  <si>
    <r>
      <t>G</t>
    </r>
    <r>
      <rPr>
        <sz val="11"/>
        <color theme="1"/>
        <rFont val="游ゴシック"/>
        <family val="2"/>
        <charset val="128"/>
        <scheme val="minor"/>
      </rPr>
      <t>1：</t>
    </r>
    <r>
      <rPr>
        <sz val="11"/>
        <color indexed="8"/>
        <rFont val="ＭＳ Ｐゴシック"/>
        <family val="3"/>
        <charset val="128"/>
      </rPr>
      <t>TBさん検討</t>
    </r>
    <rPh sb="7" eb="9">
      <t>ケントウ</t>
    </rPh>
    <phoneticPr fontId="4"/>
  </si>
  <si>
    <t>G1：HNさん検討</t>
    <rPh sb="7" eb="9">
      <t>ケントウ</t>
    </rPh>
    <phoneticPr fontId="4"/>
  </si>
  <si>
    <t>G1：TB2さん検討</t>
    <rPh sb="8" eb="10">
      <t>ケントウ</t>
    </rPh>
    <phoneticPr fontId="4"/>
  </si>
  <si>
    <r>
      <t>G</t>
    </r>
    <r>
      <rPr>
        <sz val="11"/>
        <color theme="1"/>
        <rFont val="游ゴシック"/>
        <family val="2"/>
        <charset val="128"/>
        <scheme val="minor"/>
      </rPr>
      <t>2</t>
    </r>
    <r>
      <rPr>
        <sz val="11"/>
        <color indexed="8"/>
        <rFont val="ＭＳ Ｐゴシック"/>
        <family val="3"/>
        <charset val="128"/>
      </rPr>
      <t>：TNさん検討</t>
    </r>
    <rPh sb="7" eb="9">
      <t>ケントウ</t>
    </rPh>
    <phoneticPr fontId="4"/>
  </si>
  <si>
    <t>G2：TYさん検討</t>
    <rPh sb="7" eb="9">
      <t>ケントウ</t>
    </rPh>
    <phoneticPr fontId="4"/>
  </si>
  <si>
    <t>G2：YUさん検討</t>
    <rPh sb="7" eb="9">
      <t>ケントウ</t>
    </rPh>
    <phoneticPr fontId="4"/>
  </si>
  <si>
    <r>
      <t>G3</t>
    </r>
    <r>
      <rPr>
        <sz val="11"/>
        <color indexed="8"/>
        <rFont val="ＭＳ Ｐゴシック"/>
        <family val="3"/>
        <charset val="128"/>
      </rPr>
      <t>：THさん検討</t>
    </r>
    <rPh sb="7" eb="9">
      <t>ケントウ</t>
    </rPh>
    <phoneticPr fontId="4"/>
  </si>
  <si>
    <t>G3：TTさん検討</t>
    <rPh sb="7" eb="9">
      <t>ケントウ</t>
    </rPh>
    <phoneticPr fontId="4"/>
  </si>
  <si>
    <r>
      <t>G3</t>
    </r>
    <r>
      <rPr>
        <sz val="11"/>
        <color indexed="8"/>
        <rFont val="ＭＳ Ｐゴシック"/>
        <family val="3"/>
        <charset val="128"/>
      </rPr>
      <t>：TH2</t>
    </r>
    <r>
      <rPr>
        <sz val="11"/>
        <color theme="1"/>
        <rFont val="游ゴシック"/>
        <family val="2"/>
        <charset val="128"/>
        <scheme val="minor"/>
      </rPr>
      <t>さん検討</t>
    </r>
    <rPh sb="8" eb="10">
      <t>ケントウ</t>
    </rPh>
    <phoneticPr fontId="4"/>
  </si>
  <si>
    <t>項番</t>
    <rPh sb="0" eb="1">
      <t>ダイ</t>
    </rPh>
    <rPh sb="1" eb="2">
      <t>バン</t>
    </rPh>
    <phoneticPr fontId="4"/>
  </si>
  <si>
    <t>大分類</t>
    <rPh sb="0" eb="3">
      <t>ダイブンルイ</t>
    </rPh>
    <phoneticPr fontId="4"/>
  </si>
  <si>
    <t>分類</t>
    <rPh sb="0" eb="2">
      <t>ブンルイ</t>
    </rPh>
    <phoneticPr fontId="4"/>
  </si>
  <si>
    <t>項目名</t>
    <phoneticPr fontId="4"/>
  </si>
  <si>
    <t>ＰＭ特性</t>
    <rPh sb="2" eb="4">
      <t>トクセイ</t>
    </rPh>
    <phoneticPr fontId="4"/>
  </si>
  <si>
    <t>適合性の判定方法（基準）</t>
    <rPh sb="0" eb="3">
      <t>テキゴウセイ</t>
    </rPh>
    <rPh sb="4" eb="6">
      <t>ハンテイ</t>
    </rPh>
    <rPh sb="6" eb="8">
      <t>ホウホウ</t>
    </rPh>
    <rPh sb="9" eb="11">
      <t>キジュン</t>
    </rPh>
    <phoneticPr fontId="4"/>
  </si>
  <si>
    <t>従来型との比重増減</t>
    <rPh sb="0" eb="3">
      <t>ジュウライガタ</t>
    </rPh>
    <rPh sb="5" eb="7">
      <t>ヒジュウ</t>
    </rPh>
    <rPh sb="7" eb="9">
      <t>ゾウゲン</t>
    </rPh>
    <phoneticPr fontId="4"/>
  </si>
  <si>
    <t>PM特性</t>
  </si>
  <si>
    <t>はじめてのPM登用のための判定基準</t>
    <phoneticPr fontId="4"/>
  </si>
  <si>
    <t>中級PMとしての判定基準</t>
    <rPh sb="0" eb="2">
      <t>チュウキュウ</t>
    </rPh>
    <rPh sb="8" eb="12">
      <t>ハンテイキジュン</t>
    </rPh>
    <phoneticPr fontId="4"/>
  </si>
  <si>
    <t>（判定基準補足・行動様式）</t>
    <rPh sb="1" eb="3">
      <t>ハンテイ</t>
    </rPh>
    <rPh sb="3" eb="5">
      <t>キジュン</t>
    </rPh>
    <rPh sb="5" eb="7">
      <t>ホソク</t>
    </rPh>
    <rPh sb="8" eb="12">
      <t>コウドウヨウシキ</t>
    </rPh>
    <phoneticPr fontId="4"/>
  </si>
  <si>
    <t>分布図上
の領域</t>
    <rPh sb="0" eb="3">
      <t>ブンプズ</t>
    </rPh>
    <rPh sb="3" eb="4">
      <t>ウエ</t>
    </rPh>
    <rPh sb="6" eb="8">
      <t>リョウイキ</t>
    </rPh>
    <phoneticPr fontId="4"/>
  </si>
  <si>
    <t>PM特性平均</t>
    <rPh sb="2" eb="4">
      <t>トクセイ</t>
    </rPh>
    <rPh sb="4" eb="6">
      <t>ヘイキン</t>
    </rPh>
    <phoneticPr fontId="4"/>
  </si>
  <si>
    <t>開発可能性平均</t>
    <rPh sb="0" eb="2">
      <t>カイハツ</t>
    </rPh>
    <rPh sb="2" eb="5">
      <t>カノウセイ</t>
    </rPh>
    <rPh sb="5" eb="7">
      <t>ヘイキン</t>
    </rPh>
    <phoneticPr fontId="4"/>
  </si>
  <si>
    <t>(参考)
特性平均-可能性平均</t>
    <rPh sb="1" eb="3">
      <t>サンコウ</t>
    </rPh>
    <rPh sb="5" eb="7">
      <t>トクセイ</t>
    </rPh>
    <rPh sb="7" eb="9">
      <t>ヘイキン</t>
    </rPh>
    <rPh sb="10" eb="13">
      <t>カノウセイ</t>
    </rPh>
    <rPh sb="13" eb="15">
      <t>ヘイキン</t>
    </rPh>
    <phoneticPr fontId="4"/>
  </si>
  <si>
    <t>グラフ凡例用文言</t>
    <rPh sb="3" eb="5">
      <t>ハンレイ</t>
    </rPh>
    <rPh sb="5" eb="6">
      <t>ヨウ</t>
    </rPh>
    <rPh sb="6" eb="8">
      <t>モンゴン</t>
    </rPh>
    <phoneticPr fontId="4"/>
  </si>
  <si>
    <t>◎</t>
    <phoneticPr fontId="4"/>
  </si>
  <si>
    <t>○</t>
    <phoneticPr fontId="4"/>
  </si>
  <si>
    <t>-</t>
    <phoneticPr fontId="4"/>
  </si>
  <si>
    <t>最大</t>
    <rPh sb="0" eb="2">
      <t>サイダイ</t>
    </rPh>
    <phoneticPr fontId="4"/>
  </si>
  <si>
    <t>平均偏差</t>
    <rPh sb="0" eb="2">
      <t>ヘイキン</t>
    </rPh>
    <rPh sb="2" eb="4">
      <t>ヘンサ</t>
    </rPh>
    <phoneticPr fontId="4"/>
  </si>
  <si>
    <t>高</t>
    <rPh sb="0" eb="1">
      <t>タカ</t>
    </rPh>
    <phoneticPr fontId="4"/>
  </si>
  <si>
    <t>中</t>
    <rPh sb="0" eb="1">
      <t>チュウ</t>
    </rPh>
    <phoneticPr fontId="4"/>
  </si>
  <si>
    <t>低</t>
    <rPh sb="0" eb="1">
      <t>ヒク</t>
    </rPh>
    <phoneticPr fontId="4"/>
  </si>
  <si>
    <t>PM特性（数値化データ）</t>
    <rPh sb="2" eb="4">
      <t>トクセイ</t>
    </rPh>
    <rPh sb="5" eb="8">
      <t>スウチカ</t>
    </rPh>
    <phoneticPr fontId="4"/>
  </si>
  <si>
    <t>開発可能性（数値化データ）</t>
    <rPh sb="0" eb="2">
      <t>カイハツ</t>
    </rPh>
    <rPh sb="2" eb="5">
      <t>カノウセイ</t>
    </rPh>
    <rPh sb="6" eb="9">
      <t>スウチカ</t>
    </rPh>
    <phoneticPr fontId="4"/>
  </si>
  <si>
    <t>開発可能性</t>
    <rPh sb="2" eb="5">
      <t>カノウセイ</t>
    </rPh>
    <phoneticPr fontId="4"/>
  </si>
  <si>
    <t>開発可能性</t>
    <phoneticPr fontId="4"/>
  </si>
  <si>
    <t>資質特性</t>
    <phoneticPr fontId="13"/>
  </si>
  <si>
    <t>気質的側面</t>
    <phoneticPr fontId="13"/>
  </si>
  <si>
    <t>社交性</t>
    <phoneticPr fontId="4"/>
  </si>
  <si>
    <t xml:space="preserve">社交意識があり、対人接触も問題なく行える  
</t>
    <rPh sb="0" eb="2">
      <t>シャコウ</t>
    </rPh>
    <rPh sb="2" eb="4">
      <t>イシキ</t>
    </rPh>
    <rPh sb="8" eb="10">
      <t>タイジン</t>
    </rPh>
    <rPh sb="10" eb="12">
      <t>セッショク</t>
    </rPh>
    <rPh sb="13" eb="15">
      <t>モンダイ</t>
    </rPh>
    <rPh sb="17" eb="18">
      <t>オコナ</t>
    </rPh>
    <phoneticPr fontId="4"/>
  </si>
  <si>
    <t xml:space="preserve">普段、周りの人と分け隔てなくコミュニケーションを取っている  
</t>
    <phoneticPr fontId="13"/>
  </si>
  <si>
    <t>２０％ＵＰ</t>
    <phoneticPr fontId="4"/>
  </si>
  <si>
    <t>組織の垣根、枠組みを超えた連携を積極的に進める</t>
  </si>
  <si>
    <t>自部署外とのコミュニケーションに躊躇・遠慮がない</t>
    <rPh sb="0" eb="3">
      <t>ジブショ</t>
    </rPh>
    <rPh sb="3" eb="4">
      <t>ガイ</t>
    </rPh>
    <phoneticPr fontId="4"/>
  </si>
  <si>
    <t>ステークホルダ全般とのコミュニケーションに積極的で、かつ良好である</t>
    <rPh sb="7" eb="9">
      <t>ゼンパン</t>
    </rPh>
    <rPh sb="21" eb="24">
      <t>セッキョクテキ</t>
    </rPh>
    <phoneticPr fontId="4"/>
  </si>
  <si>
    <t>③</t>
  </si>
  <si>
    <t>-</t>
  </si>
  <si>
    <t>低</t>
    <rPh sb="0" eb="1">
      <t>テイ</t>
    </rPh>
    <phoneticPr fontId="4"/>
  </si>
  <si>
    <t>1 資質特性</t>
  </si>
  <si>
    <t>1A 気質的側面</t>
  </si>
  <si>
    <t>活動性</t>
    <phoneticPr fontId="13"/>
  </si>
  <si>
    <t xml:space="preserve">機敏かつ軽快で、体を動かしてテキパキと活発に行動する  
</t>
    <rPh sb="0" eb="2">
      <t>キビン</t>
    </rPh>
    <phoneticPr fontId="4"/>
  </si>
  <si>
    <t xml:space="preserve">普段から、自席にいるよりは、自発的に周囲の人間を訪ねるなどのコミュニケーションをとっている  
</t>
    <phoneticPr fontId="13"/>
  </si>
  <si>
    <t>５０％UP</t>
    <phoneticPr fontId="4"/>
  </si>
  <si>
    <t>機敏かつ軽快で、体を動かしてテキパキと活発に行動する</t>
    <phoneticPr fontId="4"/>
  </si>
  <si>
    <t>普段から、自席にいるよりは、自発的に現場確認や周囲との対話を行っている</t>
    <rPh sb="18" eb="20">
      <t>ゲンバ</t>
    </rPh>
    <rPh sb="20" eb="22">
      <t>カクニン</t>
    </rPh>
    <rPh sb="27" eb="29">
      <t>タイワ</t>
    </rPh>
    <rPh sb="30" eb="31">
      <t>オコナ</t>
    </rPh>
    <phoneticPr fontId="4"/>
  </si>
  <si>
    <t>普段から、自席にいるよりは、自発的に現場確認や周囲との対話を行っている</t>
    <phoneticPr fontId="13"/>
  </si>
  <si>
    <t>◎</t>
  </si>
  <si>
    <t>中</t>
    <rPh sb="0" eb="1">
      <t>ナカ</t>
    </rPh>
    <phoneticPr fontId="4"/>
  </si>
  <si>
    <t>忍耐性</t>
    <rPh sb="0" eb="2">
      <t>ニンタイ</t>
    </rPh>
    <phoneticPr fontId="13"/>
  </si>
  <si>
    <t xml:space="preserve">几帳面で忍耐力があり、コツコツと粘り強く物事を進めていく  
</t>
    <rPh sb="4" eb="7">
      <t>ニンタイリョク</t>
    </rPh>
    <phoneticPr fontId="4"/>
  </si>
  <si>
    <t>ルーチンワーク含めてどのような作業であってもその意味・意義を理解し、そこに改善点などがないかを常に考え・実現した行動（作業）を行っている</t>
    <phoneticPr fontId="13"/>
  </si>
  <si>
    <t xml:space="preserve">－：内容変化 </t>
    <phoneticPr fontId="13"/>
  </si>
  <si>
    <t>几帳面で忍耐力があり、コツコツと粘り強く物事を進めていく</t>
    <phoneticPr fontId="4"/>
  </si>
  <si>
    <t>ルーチンワーク含めてどのような作業であってもその意味・意義を理解し、そこに改善点などがないかを常に考え・実現した行動（作業）を行っている</t>
    <phoneticPr fontId="4"/>
  </si>
  <si>
    <t>ルーチンワーク含めてどのような作業であってもその意味・意義を理解し、そこに改善点などがないかを常に考え・実現した行動（作業）を行っている</t>
    <rPh sb="7" eb="8">
      <t>フク</t>
    </rPh>
    <rPh sb="15" eb="17">
      <t>サギョウ</t>
    </rPh>
    <rPh sb="24" eb="26">
      <t>イミ</t>
    </rPh>
    <rPh sb="27" eb="29">
      <t>イギ</t>
    </rPh>
    <rPh sb="30" eb="32">
      <t>リカイ</t>
    </rPh>
    <rPh sb="37" eb="40">
      <t>カイゼンテン</t>
    </rPh>
    <rPh sb="47" eb="48">
      <t>ツネ</t>
    </rPh>
    <rPh sb="49" eb="50">
      <t>カンガ</t>
    </rPh>
    <rPh sb="52" eb="54">
      <t>ジツゲン</t>
    </rPh>
    <rPh sb="56" eb="58">
      <t>コウドウ</t>
    </rPh>
    <rPh sb="59" eb="61">
      <t>サギョウ</t>
    </rPh>
    <rPh sb="63" eb="64">
      <t>オコナ</t>
    </rPh>
    <phoneticPr fontId="4"/>
  </si>
  <si>
    <t>○</t>
  </si>
  <si>
    <t>規律性</t>
    <rPh sb="0" eb="2">
      <t>キリツ</t>
    </rPh>
    <phoneticPr fontId="13"/>
  </si>
  <si>
    <t xml:space="preserve">発想が定型的で”お堅いイメージ”があるが、常識や秩序を大切にし、決まり・ルールなどを重んじた行動を取る  
</t>
    <rPh sb="0" eb="2">
      <t>ハッソウ</t>
    </rPh>
    <rPh sb="9" eb="10">
      <t>カタ</t>
    </rPh>
    <rPh sb="21" eb="23">
      <t>ジョウシキ</t>
    </rPh>
    <rPh sb="24" eb="26">
      <t>チツジョ</t>
    </rPh>
    <rPh sb="27" eb="29">
      <t>タイセツ</t>
    </rPh>
    <phoneticPr fontId="4"/>
  </si>
  <si>
    <t xml:space="preserve">常に決まり・ルールなどを守って行動している
</t>
    <phoneticPr fontId="4"/>
  </si>
  <si>
    <t xml:space="preserve">発想が定型的で”お堅いイメージ”があるが、常識や秩序を大切にし、決まり・ルールなどを重んじた行動を取る
また、単にルールを守るのではなく、ルールを定義し、柔軟に修正すると同時に周知/徹底して進める行動がとれる  
  </t>
  </si>
  <si>
    <t>ルール順守に加えてルール変更提案をしている</t>
    <rPh sb="6" eb="7">
      <t>クワ</t>
    </rPh>
    <phoneticPr fontId="4"/>
  </si>
  <si>
    <t>ルール周知/徹底に加えて
ルールを柔軟に変更する行動がとれる</t>
    <rPh sb="9" eb="10">
      <t>クワ</t>
    </rPh>
    <phoneticPr fontId="4"/>
  </si>
  <si>
    <t>④</t>
  </si>
  <si>
    <t>競争性</t>
    <phoneticPr fontId="13"/>
  </si>
  <si>
    <t xml:space="preserve">覇気があり、勝ち気で負けず嫌い、競争となると積極的に行動に移すが、そうであっても、冷静に行動できる  
</t>
    <rPh sb="0" eb="2">
      <t>ハキ</t>
    </rPh>
    <rPh sb="6" eb="7">
      <t>カ</t>
    </rPh>
    <rPh sb="8" eb="9">
      <t>キ</t>
    </rPh>
    <rPh sb="22" eb="25">
      <t>セッキョクテキ</t>
    </rPh>
    <rPh sb="26" eb="28">
      <t>コウドウ</t>
    </rPh>
    <rPh sb="29" eb="30">
      <t>ウツ</t>
    </rPh>
    <phoneticPr fontId="4"/>
  </si>
  <si>
    <t xml:space="preserve">競争相手（コンペチィター）を明確に意識している言動がみられる  
</t>
    <phoneticPr fontId="13"/>
  </si>
  <si>
    <t>倍増</t>
    <phoneticPr fontId="4"/>
  </si>
  <si>
    <t xml:space="preserve">プロジェクトに対しての熱意が高く覇気があり、より高い価値創造を目指した行動できる  </t>
    <rPh sb="7" eb="8">
      <t>タイ</t>
    </rPh>
    <rPh sb="11" eb="13">
      <t>ネツイ</t>
    </rPh>
    <rPh sb="14" eb="15">
      <t>タカ</t>
    </rPh>
    <rPh sb="24" eb="25">
      <t>タカ</t>
    </rPh>
    <rPh sb="26" eb="30">
      <t>カチソウゾウ</t>
    </rPh>
    <rPh sb="31" eb="33">
      <t>メザ</t>
    </rPh>
    <phoneticPr fontId="4"/>
  </si>
  <si>
    <t xml:space="preserve">プロジェクトに対しての熱意、覇気があり、周囲に伝わっている  </t>
    <rPh sb="11" eb="13">
      <t>ネツイ</t>
    </rPh>
    <rPh sb="20" eb="22">
      <t>シュウイ</t>
    </rPh>
    <rPh sb="23" eb="24">
      <t>ツタ</t>
    </rPh>
    <phoneticPr fontId="4"/>
  </si>
  <si>
    <t>妥協しない価値提供、競争相手（コンペチィター）を明確に意識している言動がみられる　</t>
  </si>
  <si>
    <t>慎重性</t>
    <phoneticPr fontId="13"/>
  </si>
  <si>
    <t xml:space="preserve">見通しをつけ、いざという時に備え、注意深く行動する  
</t>
  </si>
  <si>
    <t xml:space="preserve">常に先を予測して行動している  
</t>
    <phoneticPr fontId="4"/>
  </si>
  <si>
    <t xml:space="preserve">５０％ＵＰ  </t>
  </si>
  <si>
    <t xml:space="preserve">見通しをつけ、いざという時に備え、注意深く行動する  </t>
    <phoneticPr fontId="13"/>
  </si>
  <si>
    <t xml:space="preserve">①計画立案した上での行動がとれている
②計画外に対しても思い付き・熱意だけに流されず、冷静に行動できる
</t>
    <phoneticPr fontId="4"/>
  </si>
  <si>
    <t xml:space="preserve">①常に先を予測して行動している
②激しい変化に対してもチームを冷静に行動している  </t>
    <phoneticPr fontId="4"/>
  </si>
  <si>
    <t>興味・関心の対象領域</t>
    <phoneticPr fontId="13"/>
  </si>
  <si>
    <t>現地・現物・現場</t>
    <rPh sb="0" eb="2">
      <t>ゲンチ</t>
    </rPh>
    <rPh sb="3" eb="5">
      <t>ゲンブツ</t>
    </rPh>
    <rPh sb="6" eb="8">
      <t>ゲンバ</t>
    </rPh>
    <phoneticPr fontId="13"/>
  </si>
  <si>
    <t xml:space="preserve">物事を分析的に考え、またはあるがままの事実を捉えようとする  
</t>
  </si>
  <si>
    <t xml:space="preserve">①普段から物事を先入観を持たずあるがままに見ている  
②対象を分析して、その現象を発生させている要因を捉えている  </t>
    <rPh sb="39" eb="41">
      <t>ゲンショウ</t>
    </rPh>
    <rPh sb="42" eb="44">
      <t>ハッセイ</t>
    </rPh>
    <phoneticPr fontId="4"/>
  </si>
  <si>
    <t xml:space="preserve">２０％ＵＰ  </t>
  </si>
  <si>
    <t>物事を分析的に考え、またはあるがままの事実を捉えようとする</t>
    <phoneticPr fontId="13"/>
  </si>
  <si>
    <t>①常に現場、現物確認を行っている
②構造化して物事をとらえている
③仮説検証型の業務遂行をしている</t>
    <rPh sb="1" eb="2">
      <t>ツネ</t>
    </rPh>
    <rPh sb="3" eb="5">
      <t>ゲンバ</t>
    </rPh>
    <rPh sb="6" eb="8">
      <t>ゲンブツ</t>
    </rPh>
    <rPh sb="8" eb="10">
      <t>カクニン</t>
    </rPh>
    <rPh sb="11" eb="12">
      <t>オコナ</t>
    </rPh>
    <rPh sb="18" eb="20">
      <t>コウゾウ</t>
    </rPh>
    <rPh sb="20" eb="21">
      <t>カ</t>
    </rPh>
    <rPh sb="23" eb="25">
      <t>モノゴト</t>
    </rPh>
    <rPh sb="34" eb="36">
      <t>カセツ</t>
    </rPh>
    <rPh sb="36" eb="38">
      <t>ケンショウ</t>
    </rPh>
    <rPh sb="38" eb="39">
      <t>ガタ</t>
    </rPh>
    <rPh sb="40" eb="42">
      <t>ギョウム</t>
    </rPh>
    <rPh sb="42" eb="44">
      <t>スイコウ</t>
    </rPh>
    <phoneticPr fontId="4"/>
  </si>
  <si>
    <t>①報告に含まれる事実と推測を区別して指摘している
②報告の論理矛盾を指摘している</t>
    <rPh sb="1" eb="3">
      <t>ホウコク</t>
    </rPh>
    <rPh sb="4" eb="5">
      <t>フク</t>
    </rPh>
    <rPh sb="8" eb="10">
      <t>ジジツ</t>
    </rPh>
    <rPh sb="11" eb="13">
      <t>スイソク</t>
    </rPh>
    <rPh sb="14" eb="16">
      <t>クベツ</t>
    </rPh>
    <rPh sb="18" eb="20">
      <t>シテキ</t>
    </rPh>
    <rPh sb="26" eb="28">
      <t>ホウコク</t>
    </rPh>
    <rPh sb="29" eb="33">
      <t>ロンリムジュン</t>
    </rPh>
    <rPh sb="34" eb="36">
      <t>シテキ</t>
    </rPh>
    <phoneticPr fontId="4"/>
  </si>
  <si>
    <t>②</t>
  </si>
  <si>
    <t>中</t>
    <phoneticPr fontId="4"/>
  </si>
  <si>
    <t>中</t>
  </si>
  <si>
    <t>1B 興味・関心の対象領域</t>
  </si>
  <si>
    <t>社会・経済</t>
    <phoneticPr fontId="13"/>
  </si>
  <si>
    <t xml:space="preserve">政治や経済など社会的動向に関心を示す  
</t>
  </si>
  <si>
    <t xml:space="preserve">テレビ、雑誌、新聞等（⇒各種メディア）で社会的動向の情報を収集する習慣がある  
</t>
    <rPh sb="12" eb="14">
      <t>カクシュ</t>
    </rPh>
    <phoneticPr fontId="4"/>
  </si>
  <si>
    <t>各種メディアで社会的動向の情報を収集する習慣がある</t>
    <phoneticPr fontId="4"/>
  </si>
  <si>
    <t>心理・情緒</t>
    <phoneticPr fontId="13"/>
  </si>
  <si>
    <t xml:space="preserve">人間の心理的動向や情緒的な出来事に関心を示す  
</t>
  </si>
  <si>
    <t xml:space="preserve">メンバーの状態を気にかけて、気になる点があれば声をかける事が多い  
</t>
    <phoneticPr fontId="13"/>
  </si>
  <si>
    <t xml:space="preserve">人間の心理的動向や情緒的な出来事に関心を示す  </t>
  </si>
  <si>
    <t>メンバーの言動を気にかけて、気になる点があれば声をかける事が多い</t>
    <rPh sb="5" eb="7">
      <t>ゲンドウ</t>
    </rPh>
    <phoneticPr fontId="4"/>
  </si>
  <si>
    <t>関係者の言動を気にかけて、心情を考慮した言動が見られる</t>
    <rPh sb="0" eb="3">
      <t>カンケイシャ</t>
    </rPh>
    <rPh sb="4" eb="6">
      <t>ゲンドウ</t>
    </rPh>
    <rPh sb="7" eb="8">
      <t>キ</t>
    </rPh>
    <rPh sb="13" eb="15">
      <t>シンジョウ</t>
    </rPh>
    <rPh sb="16" eb="18">
      <t>コウリョ</t>
    </rPh>
    <rPh sb="20" eb="22">
      <t>ゲンドウ</t>
    </rPh>
    <rPh sb="23" eb="24">
      <t>ミ</t>
    </rPh>
    <phoneticPr fontId="4"/>
  </si>
  <si>
    <t>態度的側面</t>
    <phoneticPr fontId="13"/>
  </si>
  <si>
    <t>積極性</t>
  </si>
  <si>
    <t xml:space="preserve">自らの意見や提案を出し、率先して実行に移そうとする  
</t>
  </si>
  <si>
    <t>①相手に係わらず、自分の意見を述べたり、提案を行うことが多い  
②自分の意見や提案したことを、すぐに実行に移している</t>
    <rPh sb="23" eb="24">
      <t>オコナ</t>
    </rPh>
    <phoneticPr fontId="4"/>
  </si>
  <si>
    <t xml:space="preserve">自らの意見や提案を出し、他のメンバーも巻き込みながら、率先して実行に移そうとする
意見・提案内容のプロジェクトに対する重要性を具体的に提示し（プロジェクトメンバー含めたステークホルダーに対して）、合意を得て実行に移すことができる  </t>
    <phoneticPr fontId="13"/>
  </si>
  <si>
    <t>①目上の相手でも、自分の意見を述べたり、提案を行っている
②自分の意見や提案したことを、関係者の了解のもと、すぐに実行に移している</t>
    <phoneticPr fontId="4"/>
  </si>
  <si>
    <t>自身が出した意見・提案内容のプロジェクトに対する重要性を具体的に提示し（プロジェクトメンバー含めたステークホルダーに対して）、合意を得て実行している</t>
    <phoneticPr fontId="4"/>
  </si>
  <si>
    <t>1C 態度的側面</t>
  </si>
  <si>
    <t>協調性</t>
  </si>
  <si>
    <t xml:space="preserve">仲間と一緒に考え、協力して目標に向かうことができる  
</t>
  </si>
  <si>
    <t xml:space="preserve">自己と異なる意見の相手に対しても、同じ目線に立って意見を聞いている
</t>
    <phoneticPr fontId="4"/>
  </si>
  <si>
    <t>倍増</t>
  </si>
  <si>
    <t xml:space="preserve">サーバントリーダーシップを発揮し、仲間と一緒に考え、目標に向けてチームをまとめられる
</t>
    <rPh sb="26" eb="28">
      <t>モクヒョウ</t>
    </rPh>
    <rPh sb="29" eb="30">
      <t>ム</t>
    </rPh>
    <phoneticPr fontId="4"/>
  </si>
  <si>
    <t>自己と異なる意見の相手に対しても、同じ目線に立って意見を聞いている</t>
    <phoneticPr fontId="4"/>
  </si>
  <si>
    <t>メンバーの自由な発想を引き出し、ファシリテートしながら、最終的にまとめ、目標に向かっている</t>
    <phoneticPr fontId="4"/>
  </si>
  <si>
    <t>責任感</t>
  </si>
  <si>
    <t xml:space="preserve">・自分の発言や引き受けたことに対し、責任を持とうとする  
・逃げない（下位者の問題であっても放り投げない）  
</t>
    <rPh sb="1" eb="3">
      <t>ジブン</t>
    </rPh>
    <rPh sb="4" eb="6">
      <t>ハツゲン</t>
    </rPh>
    <rPh sb="7" eb="8">
      <t>ヒ</t>
    </rPh>
    <rPh sb="9" eb="10">
      <t>ウ</t>
    </rPh>
    <rPh sb="15" eb="16">
      <t>タイ</t>
    </rPh>
    <rPh sb="18" eb="20">
      <t>セキニン</t>
    </rPh>
    <rPh sb="21" eb="22">
      <t>モ</t>
    </rPh>
    <rPh sb="31" eb="32">
      <t>ニ</t>
    </rPh>
    <rPh sb="36" eb="39">
      <t>カイシャ</t>
    </rPh>
    <rPh sb="40" eb="42">
      <t>モンダイ</t>
    </rPh>
    <rPh sb="47" eb="48">
      <t>ホウ</t>
    </rPh>
    <rPh sb="49" eb="50">
      <t>ナ</t>
    </rPh>
    <phoneticPr fontId="4"/>
  </si>
  <si>
    <t xml:space="preserve">自分の発言や引き受けたことに対し、責任を持とうとしている  
</t>
    <phoneticPr fontId="13"/>
  </si>
  <si>
    <t>決定経緯に関わらず、プロジェクトで決定したことに対し責任を持つ</t>
    <rPh sb="0" eb="2">
      <t>ケッテイ</t>
    </rPh>
    <rPh sb="2" eb="4">
      <t>ケイイ</t>
    </rPh>
    <rPh sb="5" eb="6">
      <t>カカ</t>
    </rPh>
    <rPh sb="17" eb="19">
      <t>ケッテイ</t>
    </rPh>
    <rPh sb="24" eb="25">
      <t>タイ</t>
    </rPh>
    <rPh sb="26" eb="28">
      <t>セキニン</t>
    </rPh>
    <rPh sb="29" eb="30">
      <t>モ</t>
    </rPh>
    <phoneticPr fontId="4"/>
  </si>
  <si>
    <t>自分の発言や引き受けたことに対し、責任を持とうとしている</t>
    <phoneticPr fontId="4"/>
  </si>
  <si>
    <t>プロジェクトで決定した内容（目標の変更など）の責任を持とうとしている</t>
    <rPh sb="7" eb="9">
      <t>ケッテイ</t>
    </rPh>
    <phoneticPr fontId="4"/>
  </si>
  <si>
    <t>リスク分析，状況把握，問題対処，逃げない，責任転嫁しない</t>
    <phoneticPr fontId="4"/>
  </si>
  <si>
    <t>自己信頼性</t>
  </si>
  <si>
    <t xml:space="preserve">自分の意思や行動に自信があり、周囲からも信頼されている  
</t>
  </si>
  <si>
    <t xml:space="preserve">自分の意思や行動に自信がある  、自信があるように見える  
</t>
    <rPh sb="17" eb="19">
      <t>ジシン</t>
    </rPh>
    <rPh sb="25" eb="26">
      <t>ミ</t>
    </rPh>
    <phoneticPr fontId="4"/>
  </si>
  <si>
    <t>自分の意思や行動に自信がある  、自信があるように見える</t>
    <rPh sb="0" eb="2">
      <t>ジブン</t>
    </rPh>
    <rPh sb="3" eb="5">
      <t>イシ</t>
    </rPh>
    <rPh sb="6" eb="8">
      <t>コウドウ</t>
    </rPh>
    <rPh sb="9" eb="11">
      <t>ジシン</t>
    </rPh>
    <rPh sb="17" eb="19">
      <t>ジシン</t>
    </rPh>
    <rPh sb="25" eb="26">
      <t>ミ</t>
    </rPh>
    <phoneticPr fontId="4"/>
  </si>
  <si>
    <t>意志や行動が一貫しており、周囲から信頼されている</t>
    <rPh sb="0" eb="2">
      <t>イシ</t>
    </rPh>
    <rPh sb="3" eb="5">
      <t>コウドウ</t>
    </rPh>
    <rPh sb="6" eb="8">
      <t>イッカン</t>
    </rPh>
    <rPh sb="13" eb="15">
      <t>シュウイ</t>
    </rPh>
    <rPh sb="17" eb="19">
      <t>シンライ</t>
    </rPh>
    <phoneticPr fontId="13"/>
  </si>
  <si>
    <t>説明責任を果たしている，プロジェクトで決めたことを実行している</t>
    <rPh sb="0" eb="2">
      <t>セツメイ</t>
    </rPh>
    <rPh sb="2" eb="4">
      <t>セキニン</t>
    </rPh>
    <rPh sb="5" eb="6">
      <t>ハ</t>
    </rPh>
    <rPh sb="19" eb="20">
      <t>キ</t>
    </rPh>
    <rPh sb="25" eb="27">
      <t>ジッコウ</t>
    </rPh>
    <phoneticPr fontId="4"/>
  </si>
  <si>
    <t>指導性</t>
  </si>
  <si>
    <t xml:space="preserve">・周囲から頼りにされ、意見や行動をまとめていこうとする  
・目標達成の強い意志を持っている  
</t>
    <rPh sb="41" eb="42">
      <t>モ</t>
    </rPh>
    <phoneticPr fontId="4"/>
  </si>
  <si>
    <t>周囲の意見や行動をまとめて引っ張ろうとしている</t>
    <rPh sb="13" eb="14">
      <t>ヒ</t>
    </rPh>
    <rPh sb="15" eb="16">
      <t>パ</t>
    </rPh>
    <phoneticPr fontId="4"/>
  </si>
  <si>
    <t xml:space="preserve">・周囲から頼りにされ、意見や行動をまとめていこうとする  
・周囲の意見に耳を傾けてたうえで、プロジェクトを推進している  
・目標達成の強い意志を持っている  
</t>
  </si>
  <si>
    <t>周囲の意見や行動をまとめて引っ張ろうとしている</t>
    <phoneticPr fontId="4"/>
  </si>
  <si>
    <t>周囲の意見に耳を傾け、意見を吸い上げたうえで目標達成に向けプロジェクトを推進している</t>
    <rPh sb="22" eb="26">
      <t>モクヒョウタッセイ</t>
    </rPh>
    <rPh sb="27" eb="28">
      <t>ム</t>
    </rPh>
    <phoneticPr fontId="4"/>
  </si>
  <si>
    <t>周囲の意見を傾聴する，ネゴシエーション，メンバの心理の洞察力，メンバの心理の分析力，メンバの自律性を促す</t>
    <rPh sb="0" eb="2">
      <t>シュウイ</t>
    </rPh>
    <rPh sb="3" eb="5">
      <t>イケン</t>
    </rPh>
    <rPh sb="6" eb="8">
      <t>ケイチョウ</t>
    </rPh>
    <rPh sb="24" eb="26">
      <t>シンリ</t>
    </rPh>
    <rPh sb="27" eb="30">
      <t>ドウサツリョク</t>
    </rPh>
    <rPh sb="35" eb="37">
      <t>シンリ</t>
    </rPh>
    <rPh sb="38" eb="40">
      <t>ブンセキ</t>
    </rPh>
    <rPh sb="40" eb="41">
      <t>リョク</t>
    </rPh>
    <rPh sb="46" eb="49">
      <t>ジリツセイ</t>
    </rPh>
    <rPh sb="50" eb="51">
      <t>ウナガ</t>
    </rPh>
    <phoneticPr fontId="4"/>
  </si>
  <si>
    <t>感情安定性</t>
  </si>
  <si>
    <t xml:space="preserve">多少の事では動揺したりせず、気持ちにムラがなく安定している  
</t>
  </si>
  <si>
    <t xml:space="preserve">多少の事では動揺したりせず、気持ちにムラがなく安定している  
</t>
    <phoneticPr fontId="13"/>
  </si>
  <si>
    <t xml:space="preserve">多少の事では動揺したりせず、気持ちにムラがなく安定している  </t>
  </si>
  <si>
    <t xml:space="preserve">①想定外のことで動揺したとしても落ち着いて検討に持ち込んでいる
②感情的な発言が少ない
</t>
    <phoneticPr fontId="4"/>
  </si>
  <si>
    <t>①多少の想定外では動揺を表に見せず、落ち着いて検討に持ち込んでいる
②プロジェクト以外のイライラ、問題を持ち込んでいない
③感情的な発言をしない安心感がある</t>
    <phoneticPr fontId="4"/>
  </si>
  <si>
    <t>自主性</t>
  </si>
  <si>
    <t xml:space="preserve">・自分で決断することができ、自発的に物事を実行していく  
・指示を待たずに決断し行動する  
</t>
  </si>
  <si>
    <t xml:space="preserve">自分で決断することができ、自発的に物事を実行している  
</t>
    <phoneticPr fontId="13"/>
  </si>
  <si>
    <t xml:space="preserve">・自分で決断することができ、自発的に物事を実行していく  
・指示を待たずに決断し行動する  </t>
  </si>
  <si>
    <t>指示待ちにならず、自ら考え、実行している</t>
    <phoneticPr fontId="4"/>
  </si>
  <si>
    <t xml:space="preserve">様々な選択肢の中から自ら決断、決定し、実行している
</t>
    <phoneticPr fontId="4"/>
  </si>
  <si>
    <t>自ら決断，自ら決定し，自ら実行</t>
    <rPh sb="5" eb="6">
      <t>ミズカ</t>
    </rPh>
    <rPh sb="11" eb="12">
      <t>ミズカ</t>
    </rPh>
    <phoneticPr fontId="4"/>
  </si>
  <si>
    <t>包容力/寛容性</t>
    <rPh sb="0" eb="3">
      <t>ホウヨウリョク</t>
    </rPh>
    <rPh sb="4" eb="7">
      <t>カンヨウセイ</t>
    </rPh>
    <phoneticPr fontId="4"/>
  </si>
  <si>
    <t xml:space="preserve">他者の状況を理解し、許しを与えられるとともに、状況に応じて臨機応変な対応が取れる  
</t>
    <rPh sb="0" eb="2">
      <t>タシャ</t>
    </rPh>
    <rPh sb="3" eb="5">
      <t>ジョウキョウ</t>
    </rPh>
    <rPh sb="6" eb="8">
      <t>リカイ</t>
    </rPh>
    <rPh sb="10" eb="11">
      <t>ユル</t>
    </rPh>
    <rPh sb="13" eb="14">
      <t>アタ</t>
    </rPh>
    <rPh sb="23" eb="25">
      <t>ジョウキョウ</t>
    </rPh>
    <rPh sb="26" eb="27">
      <t>オウ</t>
    </rPh>
    <rPh sb="29" eb="33">
      <t>リンキオウヘン</t>
    </rPh>
    <rPh sb="34" eb="36">
      <t>タイオウ</t>
    </rPh>
    <rPh sb="37" eb="38">
      <t>ト</t>
    </rPh>
    <phoneticPr fontId="4"/>
  </si>
  <si>
    <t xml:space="preserve">他者の状況を理解し、許しを与えられるとともに、状況に応じて臨機応変な対応が取っている  
</t>
    <phoneticPr fontId="13"/>
  </si>
  <si>
    <t xml:space="preserve">多様性を尊重し、他者の状況を理解し、状況に応じて許しを与えるとともに、臨機応変な対応が取れる  </t>
    <rPh sb="0" eb="3">
      <t>タヨウセイ</t>
    </rPh>
    <rPh sb="4" eb="6">
      <t>ソンチョウ</t>
    </rPh>
    <phoneticPr fontId="4"/>
  </si>
  <si>
    <t>①多様性を理解し、固定概念に縛られていない
②失敗時に不用意に人を責めていない</t>
    <phoneticPr fontId="4"/>
  </si>
  <si>
    <t>①多様性に配慮し、固定概念に縛られず対応している
②他者の状況を理解し、状況に応じて許しを与えるとともに、臨機応変な対応が取っている
③失敗を恐れずチャレンジしている
④感謝を言葉で伝えている</t>
    <phoneticPr fontId="4"/>
  </si>
  <si>
    <t>周囲の状況理解，文化の多様性への理解と対応，固定概念に縛られていない</t>
    <rPh sb="0" eb="2">
      <t>シュウイ</t>
    </rPh>
    <rPh sb="3" eb="7">
      <t>ジョウキョウリカイ</t>
    </rPh>
    <rPh sb="8" eb="10">
      <t>ブンカ</t>
    </rPh>
    <rPh sb="11" eb="14">
      <t>タヨウセイ</t>
    </rPh>
    <rPh sb="16" eb="18">
      <t>リカイ</t>
    </rPh>
    <rPh sb="19" eb="21">
      <t>タイオウ</t>
    </rPh>
    <rPh sb="22" eb="26">
      <t>コテイガイネン</t>
    </rPh>
    <rPh sb="27" eb="28">
      <t>シバ</t>
    </rPh>
    <phoneticPr fontId="4"/>
  </si>
  <si>
    <t>低</t>
    <phoneticPr fontId="4"/>
  </si>
  <si>
    <t>中</t>
    <rPh sb="0" eb="1">
      <t>チュウ</t>
    </rPh>
    <phoneticPr fontId="20"/>
  </si>
  <si>
    <t>低</t>
    <rPh sb="0" eb="1">
      <t>ヒク</t>
    </rPh>
    <phoneticPr fontId="20"/>
  </si>
  <si>
    <t>厳格性</t>
    <rPh sb="0" eb="3">
      <t>ゲンカクセイ</t>
    </rPh>
    <phoneticPr fontId="4"/>
  </si>
  <si>
    <t xml:space="preserve">原理、原則、仕様、コンプライアンスなどに対して甘えが無く厳しい判断、行動が取れる  
</t>
    <rPh sb="0" eb="2">
      <t>ゲンリ</t>
    </rPh>
    <rPh sb="3" eb="5">
      <t>ゲンソク</t>
    </rPh>
    <rPh sb="6" eb="8">
      <t>シヨウ</t>
    </rPh>
    <rPh sb="20" eb="21">
      <t>タイ</t>
    </rPh>
    <rPh sb="23" eb="24">
      <t>アマ</t>
    </rPh>
    <rPh sb="26" eb="27">
      <t>ナ</t>
    </rPh>
    <rPh sb="28" eb="29">
      <t>キビ</t>
    </rPh>
    <rPh sb="31" eb="33">
      <t>ハンダン</t>
    </rPh>
    <rPh sb="34" eb="36">
      <t>コウドウ</t>
    </rPh>
    <rPh sb="37" eb="38">
      <t>ト</t>
    </rPh>
    <phoneticPr fontId="4"/>
  </si>
  <si>
    <t xml:space="preserve">ルールを理解し、遵守しようと行動している 
</t>
    <rPh sb="14" eb="16">
      <t>コウドウ</t>
    </rPh>
    <phoneticPr fontId="4"/>
  </si>
  <si>
    <t xml:space="preserve">原理、原則、仕様、コンプライアンスなどに対して甘えが無く厳しい判断、行動が取れる  </t>
  </si>
  <si>
    <t>プロセスやルールを理解し、遵守しようとしている</t>
    <phoneticPr fontId="4"/>
  </si>
  <si>
    <t>①プロセスやルールを自ら実践するとともにプロセスや決めごとをルールとして明確にしている
②プロセスやルールを理解させ、遵守させようとしている
③守るべきことは立場に関わらず遵守すべきと主張している</t>
    <phoneticPr fontId="4"/>
  </si>
  <si>
    <t xml:space="preserve">プロジェクトのルールを周知・徹底している  
倫理規定に則ている  </t>
    <rPh sb="11" eb="13">
      <t>シュウチ</t>
    </rPh>
    <rPh sb="14" eb="16">
      <t>テッテイ</t>
    </rPh>
    <rPh sb="23" eb="27">
      <t>リンリキテイ</t>
    </rPh>
    <rPh sb="28" eb="29">
      <t>ノット</t>
    </rPh>
    <phoneticPr fontId="4"/>
  </si>
  <si>
    <t>中</t>
    <rPh sb="0" eb="1">
      <t>ナカ</t>
    </rPh>
    <phoneticPr fontId="20"/>
  </si>
  <si>
    <t>基本的動機と欲求傾向</t>
    <phoneticPr fontId="13"/>
  </si>
  <si>
    <t>達成欲求</t>
  </si>
  <si>
    <t xml:space="preserve">・困難な目標にも努力し、常に自分を向上させようとする  
・あきらめない（目標達成の強い意志を持っている）  
</t>
  </si>
  <si>
    <t xml:space="preserve">目標を達成するため、あきらめず努力している  
</t>
    <rPh sb="15" eb="17">
      <t>ドリョク</t>
    </rPh>
    <phoneticPr fontId="4"/>
  </si>
  <si>
    <t>目標達成⇒目的達成</t>
    <rPh sb="0" eb="4">
      <t>モクヒョウタッセイ</t>
    </rPh>
    <rPh sb="5" eb="7">
      <t>モクテキ</t>
    </rPh>
    <rPh sb="7" eb="9">
      <t>タッセイ</t>
    </rPh>
    <phoneticPr fontId="4"/>
  </si>
  <si>
    <t xml:space="preserve">プロジェクトの目的を意識し、目標変更も恐れず、変化する価値を冷静に見極めその時々の最適解を目指して行動できる  </t>
    <rPh sb="7" eb="9">
      <t>モクテキ</t>
    </rPh>
    <rPh sb="10" eb="12">
      <t>イシキ</t>
    </rPh>
    <phoneticPr fontId="4"/>
  </si>
  <si>
    <t>①自分の言葉で説明できるまで、目的確認の質問をしている  
②目標を達成するため、あきらめず努力している　</t>
    <rPh sb="1" eb="3">
      <t>ジブン</t>
    </rPh>
    <rPh sb="4" eb="6">
      <t>コトバ</t>
    </rPh>
    <rPh sb="7" eb="9">
      <t>セツメイ</t>
    </rPh>
    <rPh sb="15" eb="17">
      <t>モクテキ</t>
    </rPh>
    <rPh sb="17" eb="19">
      <t>カクニン</t>
    </rPh>
    <rPh sb="20" eb="22">
      <t>シツモン</t>
    </rPh>
    <phoneticPr fontId="4"/>
  </si>
  <si>
    <t>①プロジェクトの目的に照らして説明をしている  
②変化する価値を捉え、目標を再設定している
③価値提供（目的）を達成するため、あきらめず努力している　</t>
    <rPh sb="8" eb="10">
      <t>モクテキ</t>
    </rPh>
    <rPh sb="11" eb="12">
      <t>テ</t>
    </rPh>
    <rPh sb="15" eb="17">
      <t>セツメイ</t>
    </rPh>
    <rPh sb="33" eb="34">
      <t>トラ</t>
    </rPh>
    <rPh sb="36" eb="38">
      <t>モクヒョウ</t>
    </rPh>
    <rPh sb="39" eb="42">
      <t>サイセッテイ</t>
    </rPh>
    <rPh sb="48" eb="52">
      <t>カチテイキョウ</t>
    </rPh>
    <rPh sb="53" eb="55">
      <t>モクテキ</t>
    </rPh>
    <phoneticPr fontId="4"/>
  </si>
  <si>
    <t>1D 基本的動機と欲求傾向</t>
  </si>
  <si>
    <t>求知欲求</t>
    <phoneticPr fontId="4"/>
  </si>
  <si>
    <t xml:space="preserve">知的な好奇心が旺盛で、新しいことや珍しいことを追い求める  
</t>
  </si>
  <si>
    <t xml:space="preserve">分からないこと・新しいことを知ろうとしている  
</t>
    <phoneticPr fontId="13"/>
  </si>
  <si>
    <t xml:space="preserve">自身の分野外にも興味関心を持っており、調べたり、聴いたりする行動がみられる  </t>
    <rPh sb="0" eb="2">
      <t>ジシン</t>
    </rPh>
    <rPh sb="3" eb="6">
      <t>ブンヤガイ</t>
    </rPh>
    <rPh sb="8" eb="12">
      <t>キョウミカンシン</t>
    </rPh>
    <rPh sb="13" eb="14">
      <t>モ</t>
    </rPh>
    <rPh sb="19" eb="20">
      <t>シラ</t>
    </rPh>
    <rPh sb="24" eb="25">
      <t>キ</t>
    </rPh>
    <rPh sb="30" eb="32">
      <t>コウドウ</t>
    </rPh>
    <phoneticPr fontId="4"/>
  </si>
  <si>
    <t>分からないことに関心を持つだけでなく、何かあった時のために調べる方法、有識者が誰かを常に意識しアンテナを張っている</t>
    <rPh sb="0" eb="1">
      <t>ワ</t>
    </rPh>
    <rPh sb="8" eb="10">
      <t>カンシン</t>
    </rPh>
    <rPh sb="11" eb="12">
      <t>モ</t>
    </rPh>
    <rPh sb="19" eb="20">
      <t>ナニ</t>
    </rPh>
    <rPh sb="24" eb="25">
      <t>トキ</t>
    </rPh>
    <rPh sb="29" eb="30">
      <t>シラ</t>
    </rPh>
    <rPh sb="32" eb="34">
      <t>ホウホウ</t>
    </rPh>
    <rPh sb="35" eb="38">
      <t>ユウシキシャ</t>
    </rPh>
    <rPh sb="39" eb="40">
      <t>ダレ</t>
    </rPh>
    <rPh sb="42" eb="43">
      <t>ツネ</t>
    </rPh>
    <rPh sb="44" eb="46">
      <t>イシキ</t>
    </rPh>
    <rPh sb="52" eb="53">
      <t>ハ</t>
    </rPh>
    <phoneticPr fontId="4"/>
  </si>
  <si>
    <t>探究心</t>
    <rPh sb="0" eb="2">
      <t>タンキュウ</t>
    </rPh>
    <rPh sb="2" eb="3">
      <t>シン</t>
    </rPh>
    <phoneticPr fontId="4"/>
  </si>
  <si>
    <t xml:space="preserve">真の原因、真の解決策を導き出すまであきらめない力  
</t>
    <rPh sb="0" eb="1">
      <t>シン</t>
    </rPh>
    <phoneticPr fontId="4"/>
  </si>
  <si>
    <t xml:space="preserve">物事を深堀りしている  
</t>
    <rPh sb="0" eb="2">
      <t>モノゴト</t>
    </rPh>
    <rPh sb="3" eb="5">
      <t>フカボリ</t>
    </rPh>
    <phoneticPr fontId="4"/>
  </si>
  <si>
    <t xml:space="preserve">真の原因、真の事実を見つけるまであきらめない力  
</t>
    <rPh sb="0" eb="1">
      <t>シン</t>
    </rPh>
    <rPh sb="7" eb="9">
      <t>ジジツ</t>
    </rPh>
    <rPh sb="10" eb="11">
      <t>ミ</t>
    </rPh>
    <phoneticPr fontId="4"/>
  </si>
  <si>
    <t xml:space="preserve">事実を見て、Whyの意識（原因、目的は何　）が現れる意見、質問が頻繁にみられる
</t>
    <rPh sb="0" eb="2">
      <t>ジジツ</t>
    </rPh>
    <rPh sb="3" eb="4">
      <t>ミ</t>
    </rPh>
    <rPh sb="10" eb="12">
      <t>イシキ</t>
    </rPh>
    <rPh sb="13" eb="15">
      <t>ゲンイン</t>
    </rPh>
    <rPh sb="16" eb="18">
      <t>モクテキ</t>
    </rPh>
    <rPh sb="19" eb="20">
      <t>ナニ</t>
    </rPh>
    <rPh sb="23" eb="24">
      <t>アラワ</t>
    </rPh>
    <rPh sb="26" eb="28">
      <t>イケン</t>
    </rPh>
    <rPh sb="29" eb="31">
      <t>シツモン</t>
    </rPh>
    <rPh sb="32" eb="34">
      <t>ヒンパン</t>
    </rPh>
    <phoneticPr fontId="4"/>
  </si>
  <si>
    <t>多くの人の様々な意見から事実と推論を見極め真実・原因を突き止めている</t>
    <rPh sb="5" eb="7">
      <t>サマザマ</t>
    </rPh>
    <rPh sb="18" eb="20">
      <t>ミキワ</t>
    </rPh>
    <rPh sb="21" eb="23">
      <t>シンジツ</t>
    </rPh>
    <rPh sb="24" eb="26">
      <t>ゲンイン</t>
    </rPh>
    <rPh sb="27" eb="28">
      <t>ツ</t>
    </rPh>
    <rPh sb="29" eb="30">
      <t>ト</t>
    </rPh>
    <phoneticPr fontId="4"/>
  </si>
  <si>
    <t>顕示欲求</t>
  </si>
  <si>
    <t xml:space="preserve">周りへの影響力の発揮を必要以上に好む  
</t>
    <rPh sb="0" eb="1">
      <t>マワ</t>
    </rPh>
    <rPh sb="4" eb="7">
      <t>エイキョウリョク</t>
    </rPh>
    <rPh sb="8" eb="10">
      <t>ハッキ</t>
    </rPh>
    <rPh sb="11" eb="13">
      <t>ヒツヨウ</t>
    </rPh>
    <rPh sb="13" eb="15">
      <t>イジョウ</t>
    </rPh>
    <rPh sb="16" eb="17">
      <t>コノ</t>
    </rPh>
    <phoneticPr fontId="4"/>
  </si>
  <si>
    <t xml:space="preserve">自分（チーム）の考え、成果をアピールしている  
</t>
    <rPh sb="0" eb="2">
      <t>ジブン</t>
    </rPh>
    <rPh sb="8" eb="9">
      <t>カンガ</t>
    </rPh>
    <rPh sb="11" eb="13">
      <t>セイカ</t>
    </rPh>
    <phoneticPr fontId="4"/>
  </si>
  <si>
    <t xml:space="preserve">プロジェクトの成果を正当にアピールする  </t>
    <rPh sb="7" eb="9">
      <t>セイカ</t>
    </rPh>
    <rPh sb="10" eb="12">
      <t>セイトウ</t>
    </rPh>
    <phoneticPr fontId="4"/>
  </si>
  <si>
    <t>自分（チーム）の考え、成果をアピールしている</t>
    <phoneticPr fontId="4"/>
  </si>
  <si>
    <t>相手の欲求に刺さるポイントでプロジェクトの成果をアピールしている</t>
    <rPh sb="0" eb="2">
      <t>アイテ</t>
    </rPh>
    <rPh sb="3" eb="5">
      <t>ヨッキュウ</t>
    </rPh>
    <rPh sb="6" eb="7">
      <t>サ</t>
    </rPh>
    <rPh sb="21" eb="23">
      <t>セイカ</t>
    </rPh>
    <phoneticPr fontId="4"/>
  </si>
  <si>
    <t>不要</t>
    <phoneticPr fontId="13"/>
  </si>
  <si>
    <t>秩序欲求</t>
  </si>
  <si>
    <t xml:space="preserve">・何事に対しても几帳面  
・決められた手順に従い、１つ１つ結果を確認して行く  
</t>
    <rPh sb="1" eb="3">
      <t>ナニゴト</t>
    </rPh>
    <rPh sb="4" eb="5">
      <t>タイ</t>
    </rPh>
    <rPh sb="8" eb="11">
      <t>キチョウメン</t>
    </rPh>
    <rPh sb="15" eb="16">
      <t>キ</t>
    </rPh>
    <rPh sb="20" eb="22">
      <t>テジュン</t>
    </rPh>
    <rPh sb="23" eb="24">
      <t>シタガ</t>
    </rPh>
    <rPh sb="30" eb="32">
      <t>ケッカ</t>
    </rPh>
    <rPh sb="33" eb="35">
      <t>カクニン</t>
    </rPh>
    <rPh sb="37" eb="38">
      <t>イ</t>
    </rPh>
    <phoneticPr fontId="4"/>
  </si>
  <si>
    <t xml:space="preserve">物事を順序立てて進めている 
</t>
    <rPh sb="3" eb="5">
      <t>ジュンジョ</t>
    </rPh>
    <rPh sb="5" eb="6">
      <t>ダ</t>
    </rPh>
    <phoneticPr fontId="4"/>
  </si>
  <si>
    <t xml:space="preserve">規定したプロセスに従い、１つ１つ物事を進めることが出来る
</t>
    <rPh sb="0" eb="2">
      <t>キテイ</t>
    </rPh>
    <rPh sb="9" eb="10">
      <t>シタガ</t>
    </rPh>
    <rPh sb="16" eb="18">
      <t>モノゴト</t>
    </rPh>
    <rPh sb="19" eb="20">
      <t>スス</t>
    </rPh>
    <rPh sb="25" eb="27">
      <t>デキ</t>
    </rPh>
    <phoneticPr fontId="4"/>
  </si>
  <si>
    <t>①物事を順序立てて進めている
②決められた手順に従い、ひとつひとつ結果を確認している</t>
    <phoneticPr fontId="4"/>
  </si>
  <si>
    <t>①チームメンバーを含めて物事を順序だてて進めている
②決められた手順に従い、ひとつひとつ結果を確認している</t>
    <phoneticPr fontId="4"/>
  </si>
  <si>
    <t>危機耐性</t>
  </si>
  <si>
    <t xml:space="preserve">逆境に耐え、苦しいときも我慢強く遣り抜こうとする  
</t>
  </si>
  <si>
    <t xml:space="preserve">逆境（軋轢）があっても目標に向かって自身でやり抜いている  、やり抜こうとする  
</t>
    <rPh sb="33" eb="34">
      <t>ヌ</t>
    </rPh>
    <phoneticPr fontId="4"/>
  </si>
  <si>
    <t xml:space="preserve">困難（重大リスクの発生）に耐え、苦しいときも我慢強く遣り抜こうとする  
</t>
    <rPh sb="0" eb="2">
      <t>コンナン</t>
    </rPh>
    <rPh sb="3" eb="5">
      <t>ジュウダイ</t>
    </rPh>
    <rPh sb="9" eb="11">
      <t>ハッセイ</t>
    </rPh>
    <phoneticPr fontId="4"/>
  </si>
  <si>
    <t xml:space="preserve">逆境があっても目標に向かって自身でやり抜いている　、やり抜こうとする　
</t>
    <rPh sb="28" eb="29">
      <t>ヌ</t>
    </rPh>
    <phoneticPr fontId="4"/>
  </si>
  <si>
    <t>困難（重大リスクの発生）があっても目標に向かってステークホルダや有識者も動かし、やり抜いている　、やり抜こうとする　</t>
    <rPh sb="32" eb="35">
      <t>ユウシキシャ</t>
    </rPh>
    <rPh sb="36" eb="37">
      <t>ウゴ</t>
    </rPh>
    <rPh sb="42" eb="43">
      <t>ヌ</t>
    </rPh>
    <phoneticPr fontId="4"/>
  </si>
  <si>
    <t>自律欲求</t>
  </si>
  <si>
    <t xml:space="preserve">他人に依存したり頼りきったりせず、自力でやっていこうとする  
</t>
  </si>
  <si>
    <t xml:space="preserve">まずは自分で考えて行動している  
</t>
    <rPh sb="9" eb="11">
      <t>コウドウ</t>
    </rPh>
    <phoneticPr fontId="4"/>
  </si>
  <si>
    <t xml:space="preserve">他人に依存したり頼りきったりせず、自力考え行動できる
</t>
    <rPh sb="19" eb="20">
      <t>カンガ</t>
    </rPh>
    <rPh sb="21" eb="23">
      <t>コウドウ</t>
    </rPh>
    <phoneticPr fontId="13"/>
  </si>
  <si>
    <t>まずは自分で考えて行動している（自律）</t>
    <rPh sb="16" eb="18">
      <t>ジリツ</t>
    </rPh>
    <phoneticPr fontId="4"/>
  </si>
  <si>
    <t xml:space="preserve">自分の意志を貫いた行動をしている（自律）
</t>
    <rPh sb="9" eb="11">
      <t>コウドウ</t>
    </rPh>
    <rPh sb="17" eb="19">
      <t>ジリツ</t>
    </rPh>
    <phoneticPr fontId="4"/>
  </si>
  <si>
    <t>支配欲求</t>
  </si>
  <si>
    <t xml:space="preserve">・人の上に立ち、他人を動かすような力関係を形成しようとする  
・人に指示することを問題なく行え、人に指示されることは納得すれば受け入れる  
</t>
    <rPh sb="1" eb="2">
      <t>ヒト</t>
    </rPh>
    <rPh sb="3" eb="4">
      <t>ウエ</t>
    </rPh>
    <rPh sb="5" eb="6">
      <t>タ</t>
    </rPh>
    <rPh sb="8" eb="10">
      <t>タニン</t>
    </rPh>
    <rPh sb="11" eb="12">
      <t>ウゴ</t>
    </rPh>
    <rPh sb="17" eb="20">
      <t>チカラカンケイ</t>
    </rPh>
    <rPh sb="21" eb="23">
      <t>ケイセイ</t>
    </rPh>
    <rPh sb="33" eb="34">
      <t>ヒト</t>
    </rPh>
    <rPh sb="35" eb="37">
      <t>シジ</t>
    </rPh>
    <rPh sb="42" eb="44">
      <t>モンダイ</t>
    </rPh>
    <rPh sb="46" eb="47">
      <t>オコナ</t>
    </rPh>
    <rPh sb="49" eb="50">
      <t>ヒト</t>
    </rPh>
    <rPh sb="51" eb="53">
      <t>シジ</t>
    </rPh>
    <rPh sb="59" eb="61">
      <t>ナットク</t>
    </rPh>
    <rPh sb="64" eb="65">
      <t>ウ</t>
    </rPh>
    <rPh sb="66" eb="67">
      <t>イ</t>
    </rPh>
    <phoneticPr fontId="4"/>
  </si>
  <si>
    <t xml:space="preserve">自身の考え、行動で周囲を動かそうとしている  、その傾向を好む  
</t>
    <phoneticPr fontId="13"/>
  </si>
  <si>
    <t>マイナス傾向はあるが変化なしとする</t>
    <rPh sb="4" eb="6">
      <t>ケイコウ</t>
    </rPh>
    <phoneticPr fontId="4"/>
  </si>
  <si>
    <t xml:space="preserve">自身の考え/行動で、自身の所属するチーム内メンバーを動かそうとしている　、その傾向を好む　
</t>
    <rPh sb="10" eb="12">
      <t>ジシン</t>
    </rPh>
    <rPh sb="13" eb="15">
      <t>ショゾク</t>
    </rPh>
    <rPh sb="20" eb="21">
      <t>ナイ</t>
    </rPh>
    <phoneticPr fontId="4"/>
  </si>
  <si>
    <t xml:space="preserve">自身の考え、行動でプロジェクトのステークホルダを動かそうとしている　、その傾向を好む　
</t>
  </si>
  <si>
    <t>勤労意欲</t>
  </si>
  <si>
    <t xml:space="preserve">仕事への意欲があり、生きがいの部分として考えている  
</t>
  </si>
  <si>
    <t xml:space="preserve">意欲的に仕事をしている  、そのように見える  
</t>
    <rPh sb="0" eb="3">
      <t>イヨクテキ</t>
    </rPh>
    <rPh sb="19" eb="20">
      <t>ミ</t>
    </rPh>
    <phoneticPr fontId="4"/>
  </si>
  <si>
    <t xml:space="preserve">仕事への意欲があり、生きがいの部分として考えている  </t>
  </si>
  <si>
    <t>意欲的に仕事をしている　、そのように見える　</t>
  </si>
  <si>
    <t>プロジェクトマネジメントの目的（価値提供・人材育成など）を正しく理解し、プロジェクトマネジメントに意欲的に取り組んでいる　そのように見える　</t>
    <rPh sb="13" eb="15">
      <t>モクテキ</t>
    </rPh>
    <rPh sb="16" eb="20">
      <t>カチテイキョウ</t>
    </rPh>
    <rPh sb="21" eb="25">
      <t>ジンザイイクセイ</t>
    </rPh>
    <rPh sb="29" eb="30">
      <t>タダ</t>
    </rPh>
    <rPh sb="32" eb="34">
      <t>リカイ</t>
    </rPh>
    <rPh sb="49" eb="52">
      <t>イヨクテキ</t>
    </rPh>
    <rPh sb="53" eb="54">
      <t>ト</t>
    </rPh>
    <rPh sb="55" eb="56">
      <t>ク</t>
    </rPh>
    <rPh sb="66" eb="67">
      <t>ミ</t>
    </rPh>
    <phoneticPr fontId="4"/>
  </si>
  <si>
    <t>行動特性</t>
    <phoneticPr fontId="13"/>
  </si>
  <si>
    <t>個人特性系</t>
    <phoneticPr fontId="13"/>
  </si>
  <si>
    <t>イニシアティブ</t>
  </si>
  <si>
    <t xml:space="preserve">他に先んじて率先し、自発的に行動する  
</t>
    <rPh sb="14" eb="16">
      <t>コウドウ</t>
    </rPh>
    <phoneticPr fontId="4"/>
  </si>
  <si>
    <t xml:space="preserve">物事に率先してかかわり、周囲を動かしている  
</t>
    <rPh sb="15" eb="16">
      <t>ウゴ</t>
    </rPh>
    <phoneticPr fontId="4"/>
  </si>
  <si>
    <t xml:space="preserve">他に先んじて率先し、自発的に行動する  </t>
  </si>
  <si>
    <t>物事に率先してかかわり、自身の所属するチーム内メンバーを動かしている　</t>
  </si>
  <si>
    <t>物事に率先してかかわり、プロジェクトのステークホルダを動かしている　</t>
  </si>
  <si>
    <t>2 行動特性</t>
  </si>
  <si>
    <t>2A 個人特性系</t>
  </si>
  <si>
    <t>対人インパクト</t>
    <phoneticPr fontId="4"/>
  </si>
  <si>
    <t xml:space="preserve">堂々としており、存在感のある態度・発言で影響力を発揮する  
</t>
    <rPh sb="17" eb="19">
      <t>ハツゲン</t>
    </rPh>
    <rPh sb="20" eb="23">
      <t>エイキョウリョク</t>
    </rPh>
    <rPh sb="24" eb="26">
      <t>ハッキ</t>
    </rPh>
    <phoneticPr fontId="4"/>
  </si>
  <si>
    <t xml:space="preserve">周囲の人間から意見・発言を重く受け止めてもらえる存在である  
</t>
    <phoneticPr fontId="13"/>
  </si>
  <si>
    <t xml:space="preserve">堂々としており、存在感のある態度・発言で影響力を発揮する  </t>
  </si>
  <si>
    <t>自身の所属するチーム内メンバーから意見・発言を重く受け止めてもらえる存在である　</t>
  </si>
  <si>
    <t>プロジェクトのステークホルダから意見・発言を重く受け止めてもらえる存在である　</t>
  </si>
  <si>
    <t>能動性</t>
    <phoneticPr fontId="4"/>
  </si>
  <si>
    <t xml:space="preserve">自ら高い目標を設定し行動する  
</t>
  </si>
  <si>
    <t xml:space="preserve">自分で目標を立てて行動している  
</t>
    <rPh sb="0" eb="2">
      <t>ジブン</t>
    </rPh>
    <rPh sb="3" eb="5">
      <t>モクヒョウ</t>
    </rPh>
    <rPh sb="6" eb="7">
      <t>タ</t>
    </rPh>
    <phoneticPr fontId="4"/>
  </si>
  <si>
    <t xml:space="preserve">自ら高い目標を設定し行動する  </t>
    <rPh sb="0" eb="1">
      <t>ミズカ</t>
    </rPh>
    <rPh sb="2" eb="3">
      <t>タカ</t>
    </rPh>
    <rPh sb="4" eb="6">
      <t>モクヒョウ</t>
    </rPh>
    <rPh sb="7" eb="9">
      <t>セッテイ</t>
    </rPh>
    <rPh sb="10" eb="12">
      <t>コウドウ</t>
    </rPh>
    <phoneticPr fontId="4"/>
  </si>
  <si>
    <t xml:space="preserve">自分で目標を立てて行動している　
</t>
  </si>
  <si>
    <t xml:space="preserve">プロジェクトの価値を最大限に発揮できる目標を自ら立てて行動している　
</t>
    <rPh sb="7" eb="9">
      <t>カチ</t>
    </rPh>
    <rPh sb="10" eb="13">
      <t>サイダイゲン</t>
    </rPh>
    <rPh sb="14" eb="16">
      <t>ハッキ</t>
    </rPh>
    <rPh sb="22" eb="23">
      <t>ミズカ</t>
    </rPh>
    <phoneticPr fontId="4"/>
  </si>
  <si>
    <t>持続力</t>
    <phoneticPr fontId="4"/>
  </si>
  <si>
    <t>目的達成に向け自らの行動を持続させていく</t>
    <phoneticPr fontId="13"/>
  </si>
  <si>
    <t>結論・結果が出るまで行動を持続している　</t>
    <phoneticPr fontId="13"/>
  </si>
  <si>
    <t xml:space="preserve">目的達成に向け自らの行動を持続させていく  </t>
    <rPh sb="0" eb="2">
      <t>モクテキ</t>
    </rPh>
    <phoneticPr fontId="4"/>
  </si>
  <si>
    <t>結論・結果が出るまで行動を持続している　</t>
  </si>
  <si>
    <t>目的を達成するまで行動を持続している　</t>
    <rPh sb="0" eb="2">
      <t>モクテキ</t>
    </rPh>
    <rPh sb="3" eb="5">
      <t>タッセイ</t>
    </rPh>
    <phoneticPr fontId="4"/>
  </si>
  <si>
    <t>ストレス耐性</t>
  </si>
  <si>
    <t xml:space="preserve">対立や葛藤状況でも動じることなく、安定して冷静な行動を持続させていく  
</t>
    <rPh sb="21" eb="23">
      <t>レイセイ</t>
    </rPh>
    <phoneticPr fontId="4"/>
  </si>
  <si>
    <t xml:space="preserve">辛いこと、嫌なこと、外部からの圧力があっても安定して業務を行える  
</t>
    <rPh sb="22" eb="24">
      <t>アンテイ</t>
    </rPh>
    <rPh sb="26" eb="28">
      <t>ギョウム</t>
    </rPh>
    <rPh sb="29" eb="30">
      <t>オコナ</t>
    </rPh>
    <phoneticPr fontId="4"/>
  </si>
  <si>
    <t xml:space="preserve">対立や葛藤状況でも動じることなく、安定して冷静な行動を持続させていく  </t>
  </si>
  <si>
    <t>辛いこと、嫌なこと、外部からの圧力があっても安定して業務を行えている</t>
    <phoneticPr fontId="13"/>
  </si>
  <si>
    <t>辛いこと、嫌なこと、外部からの圧力があっても、冷静に対処するのに加え、ばねとしてプラス（例えば価値向上）に転じさせる行動などをとっている　</t>
    <rPh sb="23" eb="25">
      <t>レイセイ</t>
    </rPh>
    <rPh sb="26" eb="28">
      <t>タイショ</t>
    </rPh>
    <rPh sb="32" eb="33">
      <t>クワ</t>
    </rPh>
    <rPh sb="44" eb="45">
      <t>タト</t>
    </rPh>
    <rPh sb="47" eb="51">
      <t>カチコウジョウ</t>
    </rPh>
    <rPh sb="53" eb="54">
      <t>テン</t>
    </rPh>
    <rPh sb="58" eb="60">
      <t>コウドウ</t>
    </rPh>
    <phoneticPr fontId="4"/>
  </si>
  <si>
    <t>自律性／一貫性</t>
    <phoneticPr fontId="4"/>
  </si>
  <si>
    <t xml:space="preserve">自分なりの意見や立場を一貫して持ち、当事者意識のある行動を持続させていく  
</t>
  </si>
  <si>
    <t xml:space="preserve">①指示待ちではなく自身の考えで行動している  
②対象（状況）を自身の問題（課題）と捉えて行動している  
</t>
    <rPh sb="1" eb="3">
      <t>シジ</t>
    </rPh>
    <rPh sb="3" eb="4">
      <t>マ</t>
    </rPh>
    <rPh sb="9" eb="11">
      <t>ジシン</t>
    </rPh>
    <rPh sb="12" eb="13">
      <t>カンガ</t>
    </rPh>
    <rPh sb="15" eb="17">
      <t>コウドウ</t>
    </rPh>
    <rPh sb="45" eb="47">
      <t>コウドウ</t>
    </rPh>
    <phoneticPr fontId="4"/>
  </si>
  <si>
    <t xml:space="preserve">実現したい価値・目的を明確に持ち、その実現に向けた自律行動がとれる  </t>
    <rPh sb="0" eb="2">
      <t>ジツゲン</t>
    </rPh>
    <rPh sb="5" eb="7">
      <t>カチ</t>
    </rPh>
    <rPh sb="8" eb="10">
      <t>モクテキ</t>
    </rPh>
    <rPh sb="11" eb="13">
      <t>メイカク</t>
    </rPh>
    <rPh sb="14" eb="15">
      <t>モ</t>
    </rPh>
    <rPh sb="19" eb="21">
      <t>ジツゲン</t>
    </rPh>
    <rPh sb="22" eb="23">
      <t>ム</t>
    </rPh>
    <rPh sb="25" eb="27">
      <t>ジリツ</t>
    </rPh>
    <rPh sb="27" eb="29">
      <t>コウドウ</t>
    </rPh>
    <phoneticPr fontId="4"/>
  </si>
  <si>
    <t>①指示待ちではなく自身の考えで行動している　
②対象（状況）を自身の問題（課題）と捉えて行動している　</t>
    <rPh sb="41" eb="42">
      <t>トラ</t>
    </rPh>
    <phoneticPr fontId="4"/>
  </si>
  <si>
    <t xml:space="preserve">プロジェクトの価値、目的、方針を軸として明確にし発信できており、状況変化や変更要求に対して、軸をぶらさずに判断、指示・行動が出来ている
</t>
    <rPh sb="7" eb="9">
      <t>カチ</t>
    </rPh>
    <rPh sb="10" eb="12">
      <t>モクテキ</t>
    </rPh>
    <rPh sb="13" eb="15">
      <t>ホウシン</t>
    </rPh>
    <rPh sb="16" eb="17">
      <t>ジク</t>
    </rPh>
    <rPh sb="20" eb="22">
      <t>メイカク</t>
    </rPh>
    <rPh sb="24" eb="26">
      <t>ハッシン</t>
    </rPh>
    <rPh sb="32" eb="36">
      <t>ジョウキョウヘンカ</t>
    </rPh>
    <rPh sb="37" eb="41">
      <t>ヘンコウヨウキュウ</t>
    </rPh>
    <rPh sb="42" eb="43">
      <t>タイ</t>
    </rPh>
    <rPh sb="46" eb="47">
      <t>ジク</t>
    </rPh>
    <rPh sb="59" eb="61">
      <t>コウドウ</t>
    </rPh>
    <phoneticPr fontId="4"/>
  </si>
  <si>
    <t>客観性</t>
    <rPh sb="0" eb="3">
      <t>キャッカンセイ</t>
    </rPh>
    <phoneticPr fontId="4"/>
  </si>
  <si>
    <t xml:space="preserve">自分・自社の立場に立つばかりではなく、第三者・相手の立場で対象を認識・分析し、行動を考える力  
</t>
    <rPh sb="0" eb="2">
      <t>ジブン</t>
    </rPh>
    <rPh sb="3" eb="4">
      <t>ジ</t>
    </rPh>
    <rPh sb="4" eb="5">
      <t>シャ</t>
    </rPh>
    <rPh sb="6" eb="8">
      <t>タチバ</t>
    </rPh>
    <rPh sb="9" eb="10">
      <t>タ</t>
    </rPh>
    <rPh sb="19" eb="20">
      <t>ダイ</t>
    </rPh>
    <rPh sb="20" eb="22">
      <t>サンシャ</t>
    </rPh>
    <rPh sb="23" eb="25">
      <t>アイテ</t>
    </rPh>
    <rPh sb="26" eb="28">
      <t>タチバ</t>
    </rPh>
    <rPh sb="29" eb="31">
      <t>タイショウ</t>
    </rPh>
    <rPh sb="32" eb="34">
      <t>ニンシキ</t>
    </rPh>
    <rPh sb="35" eb="37">
      <t>ブンセキ</t>
    </rPh>
    <rPh sb="39" eb="41">
      <t>コウドウ</t>
    </rPh>
    <rPh sb="42" eb="43">
      <t>カンガ</t>
    </rPh>
    <rPh sb="45" eb="46">
      <t>チカラ</t>
    </rPh>
    <phoneticPr fontId="4"/>
  </si>
  <si>
    <t xml:space="preserve">対象（状況）を相手・第三者の立場で見て（分析して）行動している  </t>
    <rPh sb="7" eb="9">
      <t>アイテ</t>
    </rPh>
    <rPh sb="25" eb="27">
      <t>コウドウ</t>
    </rPh>
    <phoneticPr fontId="4"/>
  </si>
  <si>
    <t xml:space="preserve">３０％ＵＰ  </t>
  </si>
  <si>
    <t>プロジェクトのもたらすベネフィットの最大化に向けて物事を分析し、ステークホルダー、プロジェクトメンバーと共有する</t>
    <phoneticPr fontId="4"/>
  </si>
  <si>
    <t>対象（状況）を事実、データに基づき分析し第三者の立場で判断・行動している　</t>
    <rPh sb="7" eb="9">
      <t>ジジツ</t>
    </rPh>
    <rPh sb="17" eb="19">
      <t>ブンセキ</t>
    </rPh>
    <phoneticPr fontId="4"/>
  </si>
  <si>
    <t xml:space="preserve">常に、プロジェクトのもたらす価値と対象（状況）を事実、データに基づき分析し、判断結果を第三者から評価されている  </t>
    <rPh sb="17" eb="19">
      <t>タイショウ</t>
    </rPh>
    <rPh sb="20" eb="22">
      <t>ジョウキョウ</t>
    </rPh>
    <rPh sb="24" eb="26">
      <t>ジジツ</t>
    </rPh>
    <rPh sb="31" eb="32">
      <t>モト</t>
    </rPh>
    <rPh sb="34" eb="36">
      <t>ブンセキ</t>
    </rPh>
    <rPh sb="38" eb="40">
      <t>ハンダン</t>
    </rPh>
    <rPh sb="40" eb="42">
      <t>ケッカ</t>
    </rPh>
    <phoneticPr fontId="4"/>
  </si>
  <si>
    <t xml:space="preserve">目標自体が変化していく可能性がある  
総合的に評価・分析して意思決定している  </t>
    <rPh sb="0" eb="4">
      <t>モクヒョウジタイ</t>
    </rPh>
    <rPh sb="5" eb="7">
      <t>ヘンカ</t>
    </rPh>
    <rPh sb="11" eb="14">
      <t>カノウセイ</t>
    </rPh>
    <rPh sb="31" eb="35">
      <t>イシケッテイ</t>
    </rPh>
    <phoneticPr fontId="4"/>
  </si>
  <si>
    <t>情報収集能力</t>
    <rPh sb="0" eb="2">
      <t>ジョウホウ</t>
    </rPh>
    <rPh sb="2" eb="4">
      <t>シュウシュウ</t>
    </rPh>
    <rPh sb="4" eb="6">
      <t>ノウリョク</t>
    </rPh>
    <phoneticPr fontId="4"/>
  </si>
  <si>
    <t xml:space="preserve">担当分野の社内外の情報、環境変化、ニーズ、状況を常に把握している  
</t>
    <rPh sb="0" eb="2">
      <t>タントウ</t>
    </rPh>
    <rPh sb="2" eb="4">
      <t>ブンヤ</t>
    </rPh>
    <rPh sb="5" eb="8">
      <t>シャナイガイ</t>
    </rPh>
    <rPh sb="9" eb="11">
      <t>ジョウホウ</t>
    </rPh>
    <rPh sb="12" eb="14">
      <t>カンキョウ</t>
    </rPh>
    <rPh sb="14" eb="16">
      <t>ヘンカ</t>
    </rPh>
    <rPh sb="21" eb="23">
      <t>ジョウキョウ</t>
    </rPh>
    <rPh sb="24" eb="25">
      <t>ツネ</t>
    </rPh>
    <rPh sb="26" eb="28">
      <t>ハアク</t>
    </rPh>
    <phoneticPr fontId="4"/>
  </si>
  <si>
    <t xml:space="preserve">担当分野の社内外の情報、環境変化、ニーズ、状況を適切なタイミングで常に収集している  
</t>
    <rPh sb="24" eb="26">
      <t>テキセツ</t>
    </rPh>
    <rPh sb="35" eb="37">
      <t>シュウシュウ</t>
    </rPh>
    <phoneticPr fontId="4"/>
  </si>
  <si>
    <t>担当分野の社内外の情報、環境変化、ニーズ、シーズ、状況を常に把握している  
加えて、担当分野以外にも詳しい人を知る、詳しい人とつながる</t>
    <rPh sb="28" eb="29">
      <t>ツネ</t>
    </rPh>
    <rPh sb="43" eb="49">
      <t>タントウブンヤイガイ</t>
    </rPh>
    <phoneticPr fontId="4"/>
  </si>
  <si>
    <t>担当業務に関連し、分からないこと、興味のあることに臆することなく調査し、当該分野のメンバーと連携、討議を行っている</t>
    <rPh sb="0" eb="4">
      <t>タントウギョウム</t>
    </rPh>
    <rPh sb="5" eb="7">
      <t>カンレン</t>
    </rPh>
    <rPh sb="9" eb="10">
      <t>ワ</t>
    </rPh>
    <rPh sb="17" eb="19">
      <t>キョウミ</t>
    </rPh>
    <rPh sb="25" eb="26">
      <t>オク</t>
    </rPh>
    <rPh sb="32" eb="34">
      <t>チョウサ</t>
    </rPh>
    <rPh sb="36" eb="40">
      <t>トウガイブンヤ</t>
    </rPh>
    <rPh sb="46" eb="48">
      <t>レンケイ</t>
    </rPh>
    <rPh sb="49" eb="51">
      <t>トウギ</t>
    </rPh>
    <rPh sb="52" eb="53">
      <t>オコナ</t>
    </rPh>
    <phoneticPr fontId="4"/>
  </si>
  <si>
    <t>担当分野の社内外の情報、環境変化、ニーズ、シーズ、状況を適切なタイミングで収集している　加えて、担当分野以外にも詳しい人と連携している</t>
    <phoneticPr fontId="13"/>
  </si>
  <si>
    <t>①</t>
  </si>
  <si>
    <t>高</t>
    <phoneticPr fontId="4"/>
  </si>
  <si>
    <t>高</t>
    <rPh sb="0" eb="1">
      <t>コウ</t>
    </rPh>
    <phoneticPr fontId="4"/>
  </si>
  <si>
    <t>高</t>
    <rPh sb="0" eb="1">
      <t>タカ</t>
    </rPh>
    <phoneticPr fontId="20"/>
  </si>
  <si>
    <t>公平性</t>
    <rPh sb="0" eb="2">
      <t>コウヘイ</t>
    </rPh>
    <rPh sb="2" eb="3">
      <t>セイ</t>
    </rPh>
    <phoneticPr fontId="4"/>
  </si>
  <si>
    <t xml:space="preserve">業務量・質、情報、環境を偏りなくメンバーへ分け与える力  </t>
    <rPh sb="0" eb="2">
      <t>ギョウム</t>
    </rPh>
    <rPh sb="2" eb="3">
      <t>リョウ</t>
    </rPh>
    <rPh sb="4" eb="5">
      <t>シツ</t>
    </rPh>
    <rPh sb="6" eb="8">
      <t>ジョウホウ</t>
    </rPh>
    <rPh sb="9" eb="11">
      <t>カンキョウ</t>
    </rPh>
    <rPh sb="12" eb="13">
      <t>カタヨ</t>
    </rPh>
    <rPh sb="21" eb="22">
      <t>ワ</t>
    </rPh>
    <rPh sb="23" eb="24">
      <t>アタ</t>
    </rPh>
    <rPh sb="26" eb="27">
      <t>チカラ</t>
    </rPh>
    <phoneticPr fontId="4"/>
  </si>
  <si>
    <t xml:space="preserve">①業務量（最終的には時間）が平均になるよう分担している  
②業務の質がメンバーのスキルに合わせ適正になるよう分担している  
③与える情報に偏りはない  
　（内容によっては特定メンバーのみはありうる前提）
④メンバーに対するコミュニケーション頻度に偏りがない  
</t>
    <rPh sb="101" eb="103">
      <t>ゼンテイ</t>
    </rPh>
    <phoneticPr fontId="4"/>
  </si>
  <si>
    <t xml:space="preserve">偏見なく、JOBに応じた業務量・質、情報、環境をメンバーへ分け与える力  </t>
    <rPh sb="0" eb="2">
      <t>ヘンケン</t>
    </rPh>
    <rPh sb="9" eb="10">
      <t>オウ</t>
    </rPh>
    <phoneticPr fontId="4"/>
  </si>
  <si>
    <t>①業務の質・量がメンバーのスキルに合わせ適正になるよう気配りを行っている発言がある
②メンバーに対するコミュニケーション頻度に極端な偏りがない</t>
    <rPh sb="6" eb="7">
      <t>リョウ</t>
    </rPh>
    <rPh sb="27" eb="29">
      <t>キクバ</t>
    </rPh>
    <rPh sb="31" eb="32">
      <t>オコナ</t>
    </rPh>
    <rPh sb="36" eb="38">
      <t>ハツゲン</t>
    </rPh>
    <rPh sb="63" eb="65">
      <t>キョクタン</t>
    </rPh>
    <phoneticPr fontId="4"/>
  </si>
  <si>
    <t>①分配の基準に納得性がある（業務の質・量がメンバーのスキルに合わせ適正になるよう配分している
②メンバーに対するコミュニケーション頻度に偏りがない
③評価、認知の尺度が明確である（評価＝人事考課ではない）</t>
    <phoneticPr fontId="4"/>
  </si>
  <si>
    <t>意思決定系</t>
    <phoneticPr fontId="13"/>
  </si>
  <si>
    <t>要点把握力</t>
  </si>
  <si>
    <t xml:space="preserve">会話や資料などから得られる情報を整理し、そのポイントをつかみ取っていく  
</t>
  </si>
  <si>
    <t xml:space="preserve">会議・資料・会話での内容を理解し、その重要なポイントを認識している  
</t>
    <rPh sb="3" eb="5">
      <t>シリョウ</t>
    </rPh>
    <rPh sb="6" eb="8">
      <t>カイワ</t>
    </rPh>
    <phoneticPr fontId="4"/>
  </si>
  <si>
    <t>コミュニケーションの多様化による断片的で枝葉な情報であっても全体像をとらえ、要点を伝えられる</t>
    <phoneticPr fontId="4"/>
  </si>
  <si>
    <t>自身で確認した内容を理解し、要約し表現している</t>
    <rPh sb="14" eb="16">
      <t>ヨウヤク</t>
    </rPh>
    <rPh sb="17" eb="19">
      <t>ヒョウゲン</t>
    </rPh>
    <phoneticPr fontId="4"/>
  </si>
  <si>
    <t>間接的に入手した断片的で枝葉な情報も含めて全体像をとらえ、要点を伝えている</t>
    <rPh sb="0" eb="2">
      <t>カンセツ</t>
    </rPh>
    <rPh sb="2" eb="3">
      <t>テキ</t>
    </rPh>
    <rPh sb="4" eb="6">
      <t>ニュウシュ</t>
    </rPh>
    <rPh sb="18" eb="19">
      <t>フク</t>
    </rPh>
    <rPh sb="29" eb="31">
      <t>ヨウテン</t>
    </rPh>
    <rPh sb="32" eb="33">
      <t>ツタ</t>
    </rPh>
    <phoneticPr fontId="4"/>
  </si>
  <si>
    <t>2B 意思決定系</t>
  </si>
  <si>
    <t>問題分析力</t>
  </si>
  <si>
    <t xml:space="preserve">客観的に要件、課題、その他を複数の観点から解析し、錯綜した情報の背景にある本質や核心、背景にある実情･要因をつかんでいく  
</t>
    <rPh sb="51" eb="53">
      <t>ヨウイン</t>
    </rPh>
    <phoneticPr fontId="4"/>
  </si>
  <si>
    <t xml:space="preserve">錯綜した情報から問題点の裏に潜む真の状況・課題を抽出している  
</t>
    <phoneticPr fontId="13"/>
  </si>
  <si>
    <t>3０％ＵＰ</t>
    <phoneticPr fontId="4"/>
  </si>
  <si>
    <t xml:space="preserve">データなどに基づき客観的に要件、課題、その他を複数の観点から解析し、錯綜した情報の背景にある本質や核心、背景にある実情･要因をつかんでいく  
</t>
    <rPh sb="60" eb="62">
      <t>ヨウイン</t>
    </rPh>
    <phoneticPr fontId="4"/>
  </si>
  <si>
    <t xml:space="preserve">問題点を具体的なデータ・事実から分析し、課題を抽出しようとしている　
</t>
    <rPh sb="0" eb="3">
      <t>モンダイテン</t>
    </rPh>
    <rPh sb="4" eb="7">
      <t>グタイテキ</t>
    </rPh>
    <rPh sb="12" eb="14">
      <t>ジジツ</t>
    </rPh>
    <rPh sb="16" eb="18">
      <t>ブンセキ</t>
    </rPh>
    <phoneticPr fontId="4"/>
  </si>
  <si>
    <t xml:space="preserve">錯綜した情報から問題点の背景にある実情･要因を捉えた上で、裏に潜む真の課題を抽出出来ている　
</t>
    <rPh sb="26" eb="27">
      <t>ウエ</t>
    </rPh>
    <rPh sb="38" eb="40">
      <t>チュウシュツ</t>
    </rPh>
    <rPh sb="40" eb="42">
      <t>デキ</t>
    </rPh>
    <phoneticPr fontId="4"/>
  </si>
  <si>
    <t>問題解決力</t>
  </si>
  <si>
    <t xml:space="preserve">自身や経験者から得た知見を基に対策を立案し、多面的に考慮し、適切な基準で対応策を決定する  
</t>
    <rPh sb="0" eb="2">
      <t>ジシン</t>
    </rPh>
    <rPh sb="3" eb="6">
      <t>ケイケンシャ</t>
    </rPh>
    <rPh sb="8" eb="9">
      <t>エ</t>
    </rPh>
    <rPh sb="10" eb="12">
      <t>チケン</t>
    </rPh>
    <rPh sb="13" eb="14">
      <t>モト</t>
    </rPh>
    <phoneticPr fontId="4"/>
  </si>
  <si>
    <t xml:space="preserve">①過去の知見を参考にしているか
②問題に対して「ステークホルダー」「環境」「コミュニケーション方法」等から適切な基準で対策を立てられる  
③トレードオフ・優先度の考えをもち、問題解決の場面で活用している  
</t>
    <rPh sb="78" eb="81">
      <t>ユウセンド</t>
    </rPh>
    <rPh sb="93" eb="95">
      <t>バメン</t>
    </rPh>
    <phoneticPr fontId="4"/>
  </si>
  <si>
    <t xml:space="preserve">社内外の多方面から得た知見を基に対策を立案し、適切な基準で対応策を決定、実行、効果検証を行う  
</t>
    <rPh sb="0" eb="3">
      <t>シャナイガイ</t>
    </rPh>
    <rPh sb="4" eb="7">
      <t>タホウメン</t>
    </rPh>
    <rPh sb="9" eb="10">
      <t>エ</t>
    </rPh>
    <rPh sb="11" eb="13">
      <t>チケン</t>
    </rPh>
    <rPh sb="14" eb="15">
      <t>モト</t>
    </rPh>
    <rPh sb="36" eb="38">
      <t>ジッコウ</t>
    </rPh>
    <rPh sb="39" eb="43">
      <t>コウカケンショウ</t>
    </rPh>
    <rPh sb="44" eb="45">
      <t>オコナ</t>
    </rPh>
    <phoneticPr fontId="4"/>
  </si>
  <si>
    <t xml:space="preserve">①社内外の知見を参考に対策立案しているか
②優先順位を踏まえ具体的に実行計画に移し、確実に実施している  
③副作用を含めて効果検証が出来ている  
</t>
    <rPh sb="1" eb="4">
      <t>シャナイガイ</t>
    </rPh>
    <rPh sb="5" eb="7">
      <t>チケン</t>
    </rPh>
    <rPh sb="8" eb="10">
      <t>サンコウ</t>
    </rPh>
    <rPh sb="11" eb="15">
      <t>タイサクリツアン</t>
    </rPh>
    <rPh sb="22" eb="26">
      <t>ユウセンジュンイ</t>
    </rPh>
    <rPh sb="27" eb="28">
      <t>フ</t>
    </rPh>
    <rPh sb="30" eb="33">
      <t>グタイテキ</t>
    </rPh>
    <rPh sb="34" eb="38">
      <t>ジッコウケイカク</t>
    </rPh>
    <rPh sb="39" eb="40">
      <t>ウツ</t>
    </rPh>
    <rPh sb="42" eb="44">
      <t>カクジツ</t>
    </rPh>
    <rPh sb="45" eb="47">
      <t>ジッシ</t>
    </rPh>
    <rPh sb="55" eb="58">
      <t>フクサヨウ</t>
    </rPh>
    <rPh sb="59" eb="60">
      <t>フク</t>
    </rPh>
    <rPh sb="62" eb="66">
      <t>コウカケンショウ</t>
    </rPh>
    <rPh sb="67" eb="69">
      <t>デキ</t>
    </rPh>
    <phoneticPr fontId="4"/>
  </si>
  <si>
    <t>①社内外多方面の知見を参考に対策案を評価している
②優先順位を踏まえ実行計画を抜け漏れないものとなるようレビューし、素早く、確実に実施させている  
③効果検証結果を第3者の視点で確認している
④関係者に対しての説明責任も果たしている</t>
    <rPh sb="8" eb="10">
      <t>チケン</t>
    </rPh>
    <rPh sb="11" eb="13">
      <t>サンコウ</t>
    </rPh>
    <rPh sb="14" eb="17">
      <t>タイサクアン</t>
    </rPh>
    <rPh sb="18" eb="20">
      <t>ヒョウカ</t>
    </rPh>
    <rPh sb="58" eb="60">
      <t>スバヤ</t>
    </rPh>
    <rPh sb="76" eb="82">
      <t>コウカケンショウケッカ</t>
    </rPh>
    <rPh sb="83" eb="84">
      <t>ダイ</t>
    </rPh>
    <rPh sb="85" eb="86">
      <t>シャ</t>
    </rPh>
    <rPh sb="87" eb="89">
      <t>シテン</t>
    </rPh>
    <rPh sb="90" eb="92">
      <t>カクニン</t>
    </rPh>
    <rPh sb="98" eb="101">
      <t>カンケイシャ</t>
    </rPh>
    <rPh sb="102" eb="103">
      <t>タイ</t>
    </rPh>
    <rPh sb="106" eb="110">
      <t>セツメイセキニン</t>
    </rPh>
    <rPh sb="111" eb="112">
      <t>ハ</t>
    </rPh>
    <phoneticPr fontId="4"/>
  </si>
  <si>
    <t>決断力</t>
  </si>
  <si>
    <t xml:space="preserve">不十分な情報しかない場合でも適切なタイミングで決めるべきことを迷わず決定する  
</t>
    <rPh sb="0" eb="3">
      <t>フジュウブン</t>
    </rPh>
    <rPh sb="4" eb="6">
      <t>ジョウホウ</t>
    </rPh>
    <rPh sb="10" eb="12">
      <t>バアイ</t>
    </rPh>
    <rPh sb="14" eb="16">
      <t>テキセツ</t>
    </rPh>
    <rPh sb="23" eb="24">
      <t>キ</t>
    </rPh>
    <rPh sb="31" eb="32">
      <t>マヨ</t>
    </rPh>
    <rPh sb="34" eb="36">
      <t>ケッテイ</t>
    </rPh>
    <phoneticPr fontId="4"/>
  </si>
  <si>
    <t xml:space="preserve">不十分な情報しかない場合でも適切なタイミングで決めるべきことを迷わず決定している  
</t>
    <phoneticPr fontId="13"/>
  </si>
  <si>
    <t xml:space="preserve">判断基準/指標とタイミングを明確にして、不十分な情報しかない場合でも、決めるべきことを迷わず決定する  </t>
    <rPh sb="14" eb="16">
      <t>メイカク</t>
    </rPh>
    <phoneticPr fontId="4"/>
  </si>
  <si>
    <t>①決断理由を明確にして決めている
②前提条件（仮定）、事実を明確にしている
③基準に照らして、適切なタイミングで決定している</t>
    <rPh sb="1" eb="3">
      <t>ケツダン</t>
    </rPh>
    <rPh sb="3" eb="5">
      <t>リユウ</t>
    </rPh>
    <rPh sb="6" eb="8">
      <t>メイカク</t>
    </rPh>
    <rPh sb="11" eb="12">
      <t>キ</t>
    </rPh>
    <rPh sb="18" eb="20">
      <t>ゼンテイ</t>
    </rPh>
    <rPh sb="20" eb="22">
      <t>ジョウケン</t>
    </rPh>
    <rPh sb="23" eb="25">
      <t>カテイ</t>
    </rPh>
    <rPh sb="27" eb="29">
      <t>ジジツ</t>
    </rPh>
    <rPh sb="30" eb="32">
      <t>メイカク</t>
    </rPh>
    <rPh sb="39" eb="41">
      <t>キジュン</t>
    </rPh>
    <rPh sb="42" eb="43">
      <t>テ</t>
    </rPh>
    <rPh sb="47" eb="49">
      <t>テキセツ</t>
    </rPh>
    <rPh sb="56" eb="58">
      <t>ケッテイ</t>
    </rPh>
    <phoneticPr fontId="4"/>
  </si>
  <si>
    <t xml:space="preserve">不十分な情報しかない場合でも、前提条件（仮定）、事実といった決断理由を明確にして適切なタイミングで決めるべきことを迷わず決定している
</t>
    <phoneticPr fontId="13"/>
  </si>
  <si>
    <t>業務管理系</t>
    <phoneticPr fontId="13"/>
  </si>
  <si>
    <t>計画組織力</t>
    <phoneticPr fontId="4"/>
  </si>
  <si>
    <t xml:space="preserve">限られた経営資源を有効に活かし、優先順位を決定し、うまくチームビルディング、スケジューリングしていく  
</t>
  </si>
  <si>
    <t xml:space="preserve">①物事の順序･優先度を正しく理解して計画を立て、適時に見直している  
②各人の適性、志向、スキルを理解し、適時かつ適材適所に配置している  
</t>
    <rPh sb="24" eb="26">
      <t>テキジ</t>
    </rPh>
    <rPh sb="27" eb="29">
      <t>ミナオ</t>
    </rPh>
    <rPh sb="54" eb="56">
      <t>テキジ</t>
    </rPh>
    <phoneticPr fontId="4"/>
  </si>
  <si>
    <t xml:space="preserve">プロジェクトに与えられたリソースを有効に活かし、優先順位を決定し、うまくチームビルディング、スケジューリングしていく  </t>
    <rPh sb="7" eb="8">
      <t>アタ</t>
    </rPh>
    <phoneticPr fontId="4"/>
  </si>
  <si>
    <t xml:space="preserve">①物事の順序･優先度を判断し、組織に必要リソースの提示が出来ている
②メンバーの特性（性格・スキル）に関心をもってコミュニケーションが取れている
</t>
    <rPh sb="11" eb="13">
      <t>ハンダン</t>
    </rPh>
    <rPh sb="15" eb="17">
      <t>ソシキ</t>
    </rPh>
    <rPh sb="18" eb="20">
      <t>ヒツヨウ</t>
    </rPh>
    <rPh sb="25" eb="27">
      <t>テイジ</t>
    </rPh>
    <rPh sb="28" eb="30">
      <t>デキ</t>
    </rPh>
    <rPh sb="40" eb="42">
      <t>トクセイ</t>
    </rPh>
    <rPh sb="43" eb="45">
      <t>セイカク</t>
    </rPh>
    <rPh sb="51" eb="53">
      <t>カンシン</t>
    </rPh>
    <rPh sb="67" eb="68">
      <t>ト</t>
    </rPh>
    <phoneticPr fontId="4"/>
  </si>
  <si>
    <t xml:space="preserve">①価値の最大化を見据えて優先度を判断し、限られたリソースに応じた計画立案、もしくはリソースの獲得行動がとれている
②各人の適性、志向、スキルを理解し、適時かつ適材適所に配置している　
</t>
    <rPh sb="1" eb="3">
      <t>カチ</t>
    </rPh>
    <rPh sb="4" eb="7">
      <t>サイダイカ</t>
    </rPh>
    <rPh sb="8" eb="10">
      <t>ミス</t>
    </rPh>
    <rPh sb="16" eb="18">
      <t>ハンダン</t>
    </rPh>
    <rPh sb="20" eb="21">
      <t>カギ</t>
    </rPh>
    <rPh sb="29" eb="30">
      <t>オウ</t>
    </rPh>
    <rPh sb="34" eb="36">
      <t>リツアン</t>
    </rPh>
    <rPh sb="46" eb="48">
      <t>カクトク</t>
    </rPh>
    <rPh sb="48" eb="50">
      <t>コウドウ</t>
    </rPh>
    <rPh sb="75" eb="77">
      <t>テキジ</t>
    </rPh>
    <phoneticPr fontId="4"/>
  </si>
  <si>
    <t>高</t>
    <rPh sb="0" eb="1">
      <t>コウ</t>
    </rPh>
    <phoneticPr fontId="20"/>
  </si>
  <si>
    <t>2C 業務管理系</t>
  </si>
  <si>
    <t>リスク感度</t>
    <rPh sb="3" eb="5">
      <t>カンド</t>
    </rPh>
    <phoneticPr fontId="4"/>
  </si>
  <si>
    <t xml:space="preserve">プロジェクトを進めて行く上で、発生するリスクを想定し対応策を立案する力  
</t>
    <rPh sb="7" eb="8">
      <t>スス</t>
    </rPh>
    <rPh sb="10" eb="11">
      <t>イ</t>
    </rPh>
    <rPh sb="12" eb="13">
      <t>ウエ</t>
    </rPh>
    <rPh sb="15" eb="17">
      <t>ハッセイ</t>
    </rPh>
    <rPh sb="23" eb="25">
      <t>ソウテイ</t>
    </rPh>
    <rPh sb="26" eb="28">
      <t>タイオウ</t>
    </rPh>
    <rPh sb="28" eb="29">
      <t>サク</t>
    </rPh>
    <rPh sb="30" eb="32">
      <t>リツアン</t>
    </rPh>
    <rPh sb="34" eb="35">
      <t>チカラ</t>
    </rPh>
    <phoneticPr fontId="4"/>
  </si>
  <si>
    <t xml:space="preserve">仕事を進める際、先に潜むリスクを洗い出して、その予防と発生時対応を考えている  
</t>
    <phoneticPr fontId="13"/>
  </si>
  <si>
    <t>リスクのモニタリング、変化への追従  
変更なし（モニタリング、変化への追従は、管理統制、効果検証などに含める）
プロジェクトを進めて行く上で、あらゆる場面で発生しうる懸念を想定、抽出して、リスク評価している</t>
    <rPh sb="40" eb="44">
      <t>カンリトウセイ</t>
    </rPh>
    <rPh sb="45" eb="49">
      <t>コウカケンショウ</t>
    </rPh>
    <rPh sb="52" eb="53">
      <t>フク</t>
    </rPh>
    <rPh sb="76" eb="78">
      <t>バメン</t>
    </rPh>
    <rPh sb="84" eb="86">
      <t>ケネン</t>
    </rPh>
    <rPh sb="87" eb="89">
      <t>ソウテイ</t>
    </rPh>
    <rPh sb="90" eb="92">
      <t>チュウシュツ</t>
    </rPh>
    <rPh sb="98" eb="100">
      <t>ヒョウカ</t>
    </rPh>
    <phoneticPr fontId="4"/>
  </si>
  <si>
    <t>仕事を進める際、予防と発生時対応を考えるために先に潜むリスクを洗い出している</t>
    <phoneticPr fontId="4"/>
  </si>
  <si>
    <t>プロジェクトの全期間を通じて、プロジェクトチーム/関係者一丸で、リスクを想定、抽出、評価しながら、プロジェクトを前に推し進めている</t>
    <rPh sb="7" eb="10">
      <t>ゼンキカン</t>
    </rPh>
    <rPh sb="11" eb="12">
      <t>ツウ</t>
    </rPh>
    <rPh sb="24" eb="28">
      <t>･カンケイシャ</t>
    </rPh>
    <rPh sb="28" eb="30">
      <t>イチガン</t>
    </rPh>
    <rPh sb="36" eb="38">
      <t>ソウテイ</t>
    </rPh>
    <rPh sb="39" eb="41">
      <t>チュウシュツ</t>
    </rPh>
    <rPh sb="42" eb="44">
      <t>ヒョウカ</t>
    </rPh>
    <rPh sb="56" eb="57">
      <t>マエ</t>
    </rPh>
    <rPh sb="58" eb="59">
      <t>オ</t>
    </rPh>
    <rPh sb="60" eb="61">
      <t>スス</t>
    </rPh>
    <phoneticPr fontId="4"/>
  </si>
  <si>
    <t>高</t>
  </si>
  <si>
    <t>管理統制力</t>
  </si>
  <si>
    <t xml:space="preserve">基準やルールから逸脱した予兆・現象を発見し、修正するとともに、必要な確認を行う  
</t>
  </si>
  <si>
    <t xml:space="preserve">①「管理」対象の状態を正確に把握している  
②基準やルールから逸脱しないようにしている  
</t>
  </si>
  <si>
    <t>管理すべき指標を明確にし、計画や基準、ルールから逸脱した予兆・現象を確認し、適宜修正を行う</t>
    <rPh sb="0" eb="2">
      <t>カンリ</t>
    </rPh>
    <rPh sb="5" eb="7">
      <t>シヒョウ</t>
    </rPh>
    <rPh sb="8" eb="10">
      <t>メイカク</t>
    </rPh>
    <rPh sb="13" eb="15">
      <t>ケイカク</t>
    </rPh>
    <rPh sb="34" eb="36">
      <t>カクニン</t>
    </rPh>
    <rPh sb="38" eb="42">
      <t>テキギシュウセイ</t>
    </rPh>
    <rPh sb="43" eb="44">
      <t>オコナ</t>
    </rPh>
    <phoneticPr fontId="4"/>
  </si>
  <si>
    <t>①管理対象の状態を計画と照らして正確に把握している
②コンプライアンス、法規制、社内ルールから逸脱しないようにしている</t>
    <rPh sb="9" eb="11">
      <t>ケイカク</t>
    </rPh>
    <rPh sb="12" eb="13">
      <t>テ</t>
    </rPh>
    <rPh sb="36" eb="39">
      <t>ホウキセイ</t>
    </rPh>
    <rPh sb="40" eb="42">
      <t>シャナイ</t>
    </rPh>
    <phoneticPr fontId="4"/>
  </si>
  <si>
    <t>価値を最大化させつつ、管理状態からの逸脱防止のための必要最低限の管理を行い、①/②の対応に加え上位方針との整合・実践を図っている</t>
    <rPh sb="0" eb="2">
      <t>カチ</t>
    </rPh>
    <rPh sb="3" eb="6">
      <t>サイダイカ</t>
    </rPh>
    <rPh sb="11" eb="13">
      <t>カンリ</t>
    </rPh>
    <rPh sb="13" eb="15">
      <t>ジョウタイ</t>
    </rPh>
    <rPh sb="18" eb="20">
      <t>イツダツ</t>
    </rPh>
    <rPh sb="20" eb="22">
      <t>ボウシ</t>
    </rPh>
    <rPh sb="26" eb="28">
      <t>ヒツヨウ</t>
    </rPh>
    <rPh sb="35" eb="36">
      <t>オコナ</t>
    </rPh>
    <rPh sb="42" eb="44">
      <t>タイオウ</t>
    </rPh>
    <rPh sb="45" eb="46">
      <t>クワ</t>
    </rPh>
    <rPh sb="47" eb="51">
      <t>ジョウイホウシン</t>
    </rPh>
    <rPh sb="53" eb="55">
      <t>セイゴウ</t>
    </rPh>
    <rPh sb="56" eb="58">
      <t>ジッセン</t>
    </rPh>
    <rPh sb="59" eb="60">
      <t>ハカ</t>
    </rPh>
    <phoneticPr fontId="4"/>
  </si>
  <si>
    <t>効果検証</t>
    <rPh sb="0" eb="4">
      <t>コウカケンショウ</t>
    </rPh>
    <phoneticPr fontId="4"/>
  </si>
  <si>
    <t>リスク対応、問題対策や施策など実施事項の効果を検証（事前に評価項目を決めて評価）する</t>
    <rPh sb="3" eb="5">
      <t>タイオウ</t>
    </rPh>
    <rPh sb="6" eb="10">
      <t>モンダイタイサク</t>
    </rPh>
    <rPh sb="11" eb="13">
      <t>シサク</t>
    </rPh>
    <rPh sb="15" eb="19">
      <t>ジッシジコウ</t>
    </rPh>
    <rPh sb="20" eb="22">
      <t>コウカ</t>
    </rPh>
    <rPh sb="23" eb="25">
      <t>ケンショウ</t>
    </rPh>
    <rPh sb="26" eb="28">
      <t>ジゼン</t>
    </rPh>
    <rPh sb="29" eb="33">
      <t>ヒョウカコウモク</t>
    </rPh>
    <rPh sb="34" eb="35">
      <t>キ</t>
    </rPh>
    <rPh sb="37" eb="39">
      <t>ヒョウカ</t>
    </rPh>
    <phoneticPr fontId="4"/>
  </si>
  <si>
    <t xml:space="preserve">実施前に評価項目を決め、それに従って評価を実施している
</t>
    <rPh sb="0" eb="3">
      <t>ジッシマエ</t>
    </rPh>
    <rPh sb="4" eb="6">
      <t>ヒョウカ</t>
    </rPh>
    <rPh sb="6" eb="8">
      <t>コウモク</t>
    </rPh>
    <rPh sb="9" eb="10">
      <t>キ</t>
    </rPh>
    <phoneticPr fontId="4"/>
  </si>
  <si>
    <t>実施前に評価項目を決めて評価するとともに、
フェーズごとに実施項目・結果の振り返りを行い、評価項目を含めて見直しを実施している</t>
    <rPh sb="0" eb="3">
      <t>ジッシマエ</t>
    </rPh>
    <rPh sb="4" eb="6">
      <t>ヒョウカ</t>
    </rPh>
    <rPh sb="6" eb="8">
      <t>コウモク</t>
    </rPh>
    <rPh sb="9" eb="10">
      <t>キ</t>
    </rPh>
    <rPh sb="12" eb="14">
      <t>ヒョウカ</t>
    </rPh>
    <rPh sb="31" eb="33">
      <t>コウモク</t>
    </rPh>
    <rPh sb="34" eb="36">
      <t>ケッカ</t>
    </rPh>
    <rPh sb="37" eb="38">
      <t>フ</t>
    </rPh>
    <rPh sb="39" eb="40">
      <t>カエ</t>
    </rPh>
    <rPh sb="42" eb="43">
      <t>オコナ</t>
    </rPh>
    <rPh sb="45" eb="49">
      <t>ヒョウカコウモク</t>
    </rPh>
    <rPh sb="50" eb="51">
      <t>フク</t>
    </rPh>
    <rPh sb="53" eb="55">
      <t>ミナオ</t>
    </rPh>
    <rPh sb="57" eb="59">
      <t>ジッシ</t>
    </rPh>
    <phoneticPr fontId="4"/>
  </si>
  <si>
    <t>対人影響系</t>
    <phoneticPr fontId="13"/>
  </si>
  <si>
    <t>リーダーシップ</t>
    <phoneticPr fontId="4"/>
  </si>
  <si>
    <t xml:space="preserve">チームの目的・目標を自身・ステークホルダーと決定しチームをその方向へ導いて行く  
</t>
    <rPh sb="4" eb="6">
      <t>モクテキ</t>
    </rPh>
    <rPh sb="7" eb="9">
      <t>モクヒョウ</t>
    </rPh>
    <rPh sb="10" eb="12">
      <t>ジシン</t>
    </rPh>
    <rPh sb="22" eb="24">
      <t>ケッテイ</t>
    </rPh>
    <rPh sb="31" eb="33">
      <t>ホウコウ</t>
    </rPh>
    <rPh sb="34" eb="35">
      <t>ミチビ</t>
    </rPh>
    <rPh sb="37" eb="38">
      <t>イ</t>
    </rPh>
    <phoneticPr fontId="4"/>
  </si>
  <si>
    <t xml:space="preserve">①チームの目的・目標を正確に理解し示している  
②チームを目的・目標を達成するように導びき行動している  
</t>
    <rPh sb="5" eb="7">
      <t>モクテキ</t>
    </rPh>
    <rPh sb="8" eb="10">
      <t>モクヒョウ</t>
    </rPh>
    <rPh sb="17" eb="18">
      <t>シメ</t>
    </rPh>
    <rPh sb="33" eb="35">
      <t>モクヒョウ</t>
    </rPh>
    <rPh sb="36" eb="38">
      <t>タッセイ</t>
    </rPh>
    <phoneticPr fontId="4"/>
  </si>
  <si>
    <t xml:space="preserve">チームの目的・目標を自身・ステークホルダーと決定しチームをその方向へ導いて行く  また、変化に応じて柔軟に目標設定を見直すこともいとわない  </t>
    <rPh sb="44" eb="46">
      <t>ヘンカ</t>
    </rPh>
    <rPh sb="47" eb="48">
      <t>オウ</t>
    </rPh>
    <rPh sb="50" eb="52">
      <t>ジュウナン</t>
    </rPh>
    <rPh sb="53" eb="57">
      <t>モクヒョウセッテイ</t>
    </rPh>
    <rPh sb="58" eb="60">
      <t>ミナオ</t>
    </rPh>
    <phoneticPr fontId="4"/>
  </si>
  <si>
    <t>①チームの目的・目標を正確に理解し周知している
②チームを目的・目標を達成するように導びいている</t>
    <rPh sb="17" eb="19">
      <t>シュウチ</t>
    </rPh>
    <phoneticPr fontId="4"/>
  </si>
  <si>
    <t>①チームの目的・目標を正確に理解し周知している
②チームを目的・目標を達成するように導びいている
③プロジェクトの目標変更も恐れず、変化する価値を冷静に見極めその時々の最適解を目指してチームを導いている</t>
    <rPh sb="96" eb="97">
      <t>ミチビ</t>
    </rPh>
    <phoneticPr fontId="4"/>
  </si>
  <si>
    <t>低</t>
    <rPh sb="0" eb="1">
      <t>テイ</t>
    </rPh>
    <phoneticPr fontId="20"/>
  </si>
  <si>
    <t>2D 対人影響系</t>
  </si>
  <si>
    <t>柔軟性／適応力</t>
    <phoneticPr fontId="4"/>
  </si>
  <si>
    <t xml:space="preserve">状況や場面に応じて自分の考えや行動を修正し、適合させていくる  
</t>
    <rPh sb="0" eb="2">
      <t>ジョウキョウ</t>
    </rPh>
    <rPh sb="3" eb="5">
      <t>バメン</t>
    </rPh>
    <rPh sb="6" eb="7">
      <t>オウ</t>
    </rPh>
    <rPh sb="9" eb="11">
      <t>ジブン</t>
    </rPh>
    <rPh sb="12" eb="13">
      <t>カンガ</t>
    </rPh>
    <rPh sb="15" eb="17">
      <t>コウドウ</t>
    </rPh>
    <rPh sb="18" eb="20">
      <t>シュウセイ</t>
    </rPh>
    <rPh sb="22" eb="24">
      <t>テキゴウ</t>
    </rPh>
    <phoneticPr fontId="4"/>
  </si>
  <si>
    <t xml:space="preserve">状況や場面に応じて自分の考えや行動を修正している  
</t>
    <phoneticPr fontId="13"/>
  </si>
  <si>
    <t>５０％ＵＰ  
変化、変更を求められるケースが増加している</t>
    <rPh sb="8" eb="10">
      <t>ヘンカ</t>
    </rPh>
    <rPh sb="11" eb="13">
      <t>ヘンコウ</t>
    </rPh>
    <rPh sb="14" eb="15">
      <t>モト</t>
    </rPh>
    <rPh sb="23" eb="25">
      <t>ゾウカ</t>
    </rPh>
    <phoneticPr fontId="4"/>
  </si>
  <si>
    <t>状況や場面に応じて自分の考えや行動を修正し、適合させている  
変化をメンバーに対しても共有出来ている</t>
    <rPh sb="32" eb="34">
      <t>ヘンカ</t>
    </rPh>
    <rPh sb="44" eb="46">
      <t>キョウユウ</t>
    </rPh>
    <rPh sb="46" eb="48">
      <t>デキ</t>
    </rPh>
    <phoneticPr fontId="4"/>
  </si>
  <si>
    <t xml:space="preserve">状況や場面に応じて自分の考えや行動を修正している　
</t>
    <phoneticPr fontId="4"/>
  </si>
  <si>
    <t>①状況や場面に応じて自分の考えや行動を修正している　
②メンバーが正しく変化を理解し、メンバーに支持されている</t>
    <rPh sb="33" eb="34">
      <t>タダ</t>
    </rPh>
    <rPh sb="36" eb="38">
      <t>ヘンカ</t>
    </rPh>
    <rPh sb="39" eb="41">
      <t>リカイ</t>
    </rPh>
    <rPh sb="48" eb="50">
      <t>シジ</t>
    </rPh>
    <phoneticPr fontId="4"/>
  </si>
  <si>
    <t>説得・対話力/ネゴシエーション力</t>
    <rPh sb="15" eb="16">
      <t>リョク</t>
    </rPh>
    <phoneticPr fontId="4"/>
  </si>
  <si>
    <t xml:space="preserve">自分なりに意図やアイデアを効果的に伝え、納得を得ていくる   
</t>
  </si>
  <si>
    <t xml:space="preserve">①対話の対象となるべきキーマンパーソン（ステークホルダ）を見つけている  
②自分の考えや相手が欲しい情報を適切に与えて、説明し納得を得られるように対話している  
③状況に応じて、他者と事前調整や意識合わせを行っている
</t>
    <rPh sb="1" eb="3">
      <t>タイワ</t>
    </rPh>
    <rPh sb="39" eb="41">
      <t>ジブン</t>
    </rPh>
    <rPh sb="42" eb="43">
      <t>カンガ</t>
    </rPh>
    <rPh sb="61" eb="63">
      <t>セツメイ</t>
    </rPh>
    <rPh sb="64" eb="66">
      <t>ナットク</t>
    </rPh>
    <rPh sb="67" eb="68">
      <t>エ</t>
    </rPh>
    <rPh sb="101" eb="102">
      <t>ア</t>
    </rPh>
    <rPh sb="105" eb="106">
      <t>オコナ</t>
    </rPh>
    <phoneticPr fontId="4"/>
  </si>
  <si>
    <t>５０％ＵＰ  
ステークホルダが広がっているプロジェクトが増えている
Agileプロジェクトでは特にコミュニケーションが重要</t>
    <rPh sb="16" eb="17">
      <t>ヒロ</t>
    </rPh>
    <rPh sb="29" eb="30">
      <t>フ</t>
    </rPh>
    <rPh sb="48" eb="49">
      <t>トク</t>
    </rPh>
    <rPh sb="60" eb="62">
      <t>ジュウヨウ</t>
    </rPh>
    <phoneticPr fontId="4"/>
  </si>
  <si>
    <t xml:space="preserve">適切な相手に対して、プロジェクトの成功に向けた熱意や、意図やアイデアを効果的に伝え、納得/共感を得ている   
</t>
    <rPh sb="0" eb="2">
      <t>テキセツ</t>
    </rPh>
    <rPh sb="3" eb="5">
      <t>アイテ</t>
    </rPh>
    <rPh sb="6" eb="7">
      <t>タイ</t>
    </rPh>
    <rPh sb="17" eb="19">
      <t>セイコウ</t>
    </rPh>
    <rPh sb="20" eb="21">
      <t>ム</t>
    </rPh>
    <rPh sb="23" eb="25">
      <t>ネツイ</t>
    </rPh>
    <rPh sb="44" eb="47">
      <t>･キョウカン</t>
    </rPh>
    <phoneticPr fontId="4"/>
  </si>
  <si>
    <t>自分の考えを説明し納得を得られるように対話している</t>
    <phoneticPr fontId="4"/>
  </si>
  <si>
    <t>①対話の対象となるべきキーパーソン（ステークホルダ）を見つけている
②自分の考えだけでなく、相手が欲しい情報を適切に与えて、説明し納得を得られるように対話している
③状況に応じて、他者と事前調整や意識合わせを行っている</t>
    <rPh sb="1" eb="3">
      <t>タイワ</t>
    </rPh>
    <rPh sb="35" eb="37">
      <t>ジブン</t>
    </rPh>
    <rPh sb="38" eb="39">
      <t>カンガ</t>
    </rPh>
    <rPh sb="62" eb="64">
      <t>セツメイ</t>
    </rPh>
    <rPh sb="65" eb="67">
      <t>ナットク</t>
    </rPh>
    <rPh sb="68" eb="69">
      <t>エ</t>
    </rPh>
    <rPh sb="100" eb="101">
      <t>ア</t>
    </rPh>
    <rPh sb="104" eb="105">
      <t>オコナ</t>
    </rPh>
    <phoneticPr fontId="4"/>
  </si>
  <si>
    <t>対人感受性</t>
  </si>
  <si>
    <t xml:space="preserve">相手の感情を敏感に察知し、適切に反応し、行動していくる  
</t>
  </si>
  <si>
    <t xml:space="preserve">チ－ムメンバー、ステークホルダーとの会話・表情などから相手の状況（感情等）を理解し、その結果として適切な行動をとっている  
</t>
    <rPh sb="21" eb="23">
      <t>ヒョウジョウ</t>
    </rPh>
    <phoneticPr fontId="4"/>
  </si>
  <si>
    <t>重要性は変わりないが、
オンライン会議が主流となってきており、難易度が上がっている</t>
    <rPh sb="0" eb="3">
      <t>ジュウヨウセイ</t>
    </rPh>
    <rPh sb="4" eb="5">
      <t>カ</t>
    </rPh>
    <rPh sb="17" eb="19">
      <t>カイギ</t>
    </rPh>
    <rPh sb="20" eb="22">
      <t>シュリュウ</t>
    </rPh>
    <rPh sb="31" eb="34">
      <t>ナンイド</t>
    </rPh>
    <rPh sb="35" eb="36">
      <t>ア</t>
    </rPh>
    <phoneticPr fontId="4"/>
  </si>
  <si>
    <t xml:space="preserve">相手の感情を敏感に察知し、適切に反応し、行動している  
海外を含め多様なステークホルダが増加しており、文化、価値観の違いも理解した行動をとれる  </t>
    <rPh sb="34" eb="36">
      <t>タヨウ</t>
    </rPh>
    <phoneticPr fontId="4"/>
  </si>
  <si>
    <t>①チ－ムメンバー、ステークホルダーとの会話・表情などから相手の状況（感情等）に自分なりの解釈に応じた行動をとっている
②組織の文化、価値観の違いを認識した発言が見られる</t>
    <rPh sb="39" eb="41">
      <t>ジブン</t>
    </rPh>
    <rPh sb="44" eb="46">
      <t>カイシャク</t>
    </rPh>
    <rPh sb="47" eb="48">
      <t>オウ</t>
    </rPh>
    <rPh sb="50" eb="52">
      <t>コウドウ</t>
    </rPh>
    <rPh sb="60" eb="62">
      <t>ソシキ</t>
    </rPh>
    <phoneticPr fontId="4"/>
  </si>
  <si>
    <t xml:space="preserve">①チ－ムメンバー、ステークホルダーとの会話・表情などから相手の状況（感情等）に理解を示し、解釈に応じて適切な行動をとっている　
（個別チャットなど、アフターケアが出来ている  ）
②ゴールの共有を前提に、組織、地域などの文化、価値観の違いによるプロセスの違いを尊重出来ている  </t>
    <rPh sb="42" eb="43">
      <t>シメ</t>
    </rPh>
    <rPh sb="65" eb="67">
      <t>コベツ</t>
    </rPh>
    <rPh sb="81" eb="83">
      <t>デキ</t>
    </rPh>
    <rPh sb="98" eb="100">
      <t>ゼンテイ</t>
    </rPh>
    <rPh sb="127" eb="128">
      <t>チガ</t>
    </rPh>
    <rPh sb="130" eb="134">
      <t>ソンチョウデキ</t>
    </rPh>
    <phoneticPr fontId="4"/>
  </si>
  <si>
    <t>コミュニケーション</t>
  </si>
  <si>
    <t xml:space="preserve">自分の考え・意図をわかりやすく相手に伝えるとともに、相手の意見を丁寧に聴く(相手の話しやすい環境を作り,適切なタイミングで質問するなど相手の意見を引き出すことができる)力  
</t>
    <rPh sb="0" eb="2">
      <t>ジブン</t>
    </rPh>
    <rPh sb="3" eb="4">
      <t>カンガ</t>
    </rPh>
    <rPh sb="6" eb="8">
      <t>イト</t>
    </rPh>
    <rPh sb="15" eb="17">
      <t>アイテ</t>
    </rPh>
    <rPh sb="18" eb="19">
      <t>ツタ</t>
    </rPh>
    <rPh sb="84" eb="85">
      <t>チカラ</t>
    </rPh>
    <phoneticPr fontId="4"/>
  </si>
  <si>
    <t xml:space="preserve">①コミュニケーション内容・目的を正確に把握している  
②内容により相手・タイミング・方法・場所・同席者を適切に選んでいる  
③伝えた内容が理解されているか確認しているか（相手の言動で）？
④相手の意見を丁寧に聴いている  
</t>
    <rPh sb="65" eb="66">
      <t>ツタ</t>
    </rPh>
    <rPh sb="68" eb="70">
      <t>ナイヨウ</t>
    </rPh>
    <rPh sb="71" eb="73">
      <t>リカイ</t>
    </rPh>
    <rPh sb="79" eb="81">
      <t>カクニン</t>
    </rPh>
    <rPh sb="87" eb="89">
      <t>アイテ</t>
    </rPh>
    <rPh sb="90" eb="92">
      <t>ゲンドウ</t>
    </rPh>
    <rPh sb="97" eb="98">
      <t>ソウ</t>
    </rPh>
    <rPh sb="98" eb="99">
      <t>テ</t>
    </rPh>
    <phoneticPr fontId="4"/>
  </si>
  <si>
    <t>５０％ＵＰ  
ステークホルダが広がっているプロジェクトが増えている
Agileプロジェクトでは特にコミュニケーションが重要
オンライン会議が主流となってきており、難易度が上がっている</t>
  </si>
  <si>
    <t xml:space="preserve">自分の考え・意図をわかりやすく相手に伝えるとともに、積極的な働きかけを行い相手の意見を丁寧に聴く(相手の話しやすい環境を作り,適切なタイミングで質問するなど相手の意見を引き出すことができる)力  
</t>
  </si>
  <si>
    <t>①コミュニケーション内容・目的を正確に把握している　
②内容により相手・タイミング・方法・場所・同席者を適切に選んでいる　
③相手の意見を最後まで聴いている</t>
    <rPh sb="69" eb="71">
      <t>サイゴ</t>
    </rPh>
    <rPh sb="73" eb="74">
      <t>キ</t>
    </rPh>
    <phoneticPr fontId="4"/>
  </si>
  <si>
    <t>①コミュニケーション内容・目的を正確に把握している　
②内容により相手・タイミング・方法・場所・同席者を適切に選んでいる　
③伝えた内容が理解されているか相手の言動を通して確認している
④相手の意見を最後まで聴き、反復確認をしている　
⑤積極的な働きかけをして相手の意見を引き出している　</t>
    <rPh sb="83" eb="84">
      <t>トオ</t>
    </rPh>
    <rPh sb="94" eb="96">
      <t>アイテ</t>
    </rPh>
    <phoneticPr fontId="4"/>
  </si>
  <si>
    <t>※参考文献：２０１２年当時の「AGP行動科学分析研究所」Cubic/Awake（ﾍﾞｰｼｯｸ・ｺﾝﾋﾟﾃﾝｼｰ）の定義</t>
    <rPh sb="1" eb="5">
      <t>サンコウブンケン</t>
    </rPh>
    <rPh sb="10" eb="11">
      <t>ネン</t>
    </rPh>
    <rPh sb="11" eb="13">
      <t>トウジ</t>
    </rPh>
    <phoneticPr fontId="13"/>
  </si>
  <si>
    <t>要</t>
  </si>
  <si>
    <t>不要</t>
  </si>
  <si>
    <t>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</si>
</sst>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u/>
      <sz val="20"/>
      <color indexed="8"/>
      <name val="ＭＳ Ｐゴシック"/>
      <family val="3"/>
      <charset val="128"/>
    </font>
    <font>
      <sz val="6"/>
      <name val="ＭＳ Ｐゴシック"/>
      <family val="3"/>
      <charset val="128"/>
    </font>
    <font>
      <sz val="11"/>
      <color indexed="8"/>
      <name val="ＭＳ Ｐゴシック"/>
      <family val="3"/>
      <charset val="128"/>
    </font>
    <font>
      <sz val="20"/>
      <color indexed="8"/>
      <name val="ＭＳ Ｐゴシック"/>
      <family val="3"/>
      <charset val="128"/>
    </font>
    <font>
      <b/>
      <sz val="14"/>
      <color indexed="8"/>
      <name val="ＭＳ Ｐゴシック"/>
      <family val="3"/>
      <charset val="128"/>
    </font>
    <font>
      <b/>
      <sz val="20"/>
      <color indexed="8"/>
      <name val="ＭＳ Ｐゴシック"/>
      <family val="3"/>
      <charset val="128"/>
    </font>
    <font>
      <sz val="18"/>
      <color indexed="8"/>
      <name val="ＭＳ Ｐゴシック"/>
      <family val="3"/>
      <charset val="128"/>
    </font>
    <font>
      <sz val="18"/>
      <color theme="1"/>
      <name val="游ゴシック"/>
      <family val="3"/>
      <charset val="128"/>
      <scheme val="minor"/>
    </font>
    <font>
      <sz val="11"/>
      <name val="ＭＳ Ｐゴシック"/>
      <family val="3"/>
      <charset val="128"/>
    </font>
    <font>
      <sz val="10"/>
      <name val="游ゴシック"/>
      <family val="3"/>
      <scheme val="minor"/>
    </font>
    <font>
      <sz val="6"/>
      <name val="游ゴシック"/>
      <family val="3"/>
      <charset val="128"/>
      <scheme val="minor"/>
    </font>
    <font>
      <sz val="10"/>
      <name val="游ゴシック"/>
      <family val="3"/>
      <charset val="128"/>
      <scheme val="minor"/>
    </font>
    <font>
      <sz val="10"/>
      <name val="ＭＳ Ｐゴシック"/>
      <family val="3"/>
      <charset val="128"/>
    </font>
    <font>
      <sz val="10"/>
      <color theme="1"/>
      <name val="游ゴシック"/>
      <family val="3"/>
      <charset val="128"/>
      <scheme val="minor"/>
    </font>
    <font>
      <b/>
      <sz val="12"/>
      <color indexed="10"/>
      <name val="ＭＳ Ｐゴシック"/>
      <family val="3"/>
      <charset val="128"/>
    </font>
    <font>
      <sz val="10"/>
      <color indexed="10"/>
      <name val="ＭＳ Ｐゴシック"/>
      <family val="3"/>
      <charset val="128"/>
    </font>
    <font>
      <b/>
      <sz val="12"/>
      <color theme="1"/>
      <name val="游ゴシック"/>
      <family val="3"/>
      <charset val="128"/>
      <scheme val="minor"/>
    </font>
    <font>
      <sz val="9"/>
      <color indexed="54"/>
      <name val="ＭＳ Ｐゴシック"/>
      <family val="3"/>
      <charset val="128"/>
    </font>
    <font>
      <b/>
      <sz val="10"/>
      <name val="ＭＳ Ｐゴシック"/>
      <family val="3"/>
      <charset val="128"/>
    </font>
    <font>
      <strike/>
      <sz val="1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FFFF99"/>
        <bgColor rgb="FFFFFFCC"/>
      </patternFill>
    </fill>
    <fill>
      <patternFill patternType="solid">
        <fgColor rgb="FFFFFF99"/>
        <bgColor indexed="64"/>
      </patternFill>
    </fill>
    <fill>
      <patternFill patternType="solid">
        <fgColor indexed="13"/>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233">
    <xf numFmtId="0" fontId="0" fillId="0" borderId="0" xfId="0">
      <alignment vertical="center"/>
    </xf>
    <xf numFmtId="0" fontId="1" fillId="0" borderId="0" xfId="1"/>
    <xf numFmtId="0" fontId="1" fillId="0" borderId="0" xfId="1" applyAlignment="1">
      <alignment horizontal="center"/>
    </xf>
    <xf numFmtId="0" fontId="3" fillId="0" borderId="0" xfId="1" applyFont="1" applyAlignment="1">
      <alignment horizontal="center" vertical="center"/>
    </xf>
    <xf numFmtId="0" fontId="5" fillId="0" borderId="0" xfId="1" applyFont="1" applyAlignment="1">
      <alignment vertical="top"/>
    </xf>
    <xf numFmtId="0" fontId="6" fillId="0" borderId="0" xfId="1" applyFont="1" applyAlignment="1">
      <alignment vertical="top"/>
    </xf>
    <xf numFmtId="14" fontId="5" fillId="0" borderId="0" xfId="1" applyNumberFormat="1" applyFont="1" applyAlignment="1">
      <alignment vertical="top"/>
    </xf>
    <xf numFmtId="14" fontId="6" fillId="0" borderId="0" xfId="1" applyNumberFormat="1" applyFont="1" applyAlignment="1">
      <alignment vertical="top"/>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0" xfId="1" applyAlignment="1">
      <alignment horizontal="center" vertical="center"/>
    </xf>
    <xf numFmtId="0" fontId="7" fillId="2" borderId="1" xfId="1" applyFont="1" applyFill="1" applyBorder="1" applyAlignment="1">
      <alignment horizontal="center" vertical="top"/>
    </xf>
    <xf numFmtId="0" fontId="7" fillId="2" borderId="2" xfId="1" applyFont="1" applyFill="1" applyBorder="1" applyAlignment="1">
      <alignment horizontal="center" vertical="top"/>
    </xf>
    <xf numFmtId="0" fontId="7" fillId="2" borderId="3" xfId="1" applyFont="1" applyFill="1" applyBorder="1" applyAlignment="1">
      <alignment horizontal="center" vertical="top"/>
    </xf>
    <xf numFmtId="0" fontId="8"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center" vertical="center"/>
    </xf>
    <xf numFmtId="0" fontId="9" fillId="2" borderId="1" xfId="1" applyFont="1" applyFill="1" applyBorder="1" applyAlignment="1">
      <alignment horizontal="center" vertical="center" wrapText="1"/>
    </xf>
    <xf numFmtId="0" fontId="10" fillId="2" borderId="3"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10" xfId="1" applyFill="1" applyBorder="1" applyAlignment="1">
      <alignment horizontal="center" vertical="center"/>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9" xfId="1" applyBorder="1" applyAlignment="1">
      <alignment horizontal="center" vertical="center"/>
    </xf>
    <xf numFmtId="0" fontId="1" fillId="0" borderId="15" xfId="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9" xfId="1" applyFont="1" applyFill="1" applyBorder="1" applyAlignment="1">
      <alignment horizontal="center" vertical="center"/>
    </xf>
    <xf numFmtId="0" fontId="1" fillId="2" borderId="16" xfId="1" applyFill="1" applyBorder="1" applyAlignment="1">
      <alignment horizontal="center" vertical="center"/>
    </xf>
    <xf numFmtId="0" fontId="1" fillId="2" borderId="17" xfId="1" applyFill="1" applyBorder="1" applyAlignment="1">
      <alignment horizontal="center" vertical="center"/>
    </xf>
    <xf numFmtId="0" fontId="1" fillId="3" borderId="16" xfId="1" applyFill="1" applyBorder="1" applyAlignment="1">
      <alignment horizontal="center" vertical="center"/>
    </xf>
    <xf numFmtId="0" fontId="1" fillId="3" borderId="17" xfId="1" applyFill="1" applyBorder="1" applyAlignment="1">
      <alignment horizontal="center" vertical="center"/>
    </xf>
    <xf numFmtId="0" fontId="5" fillId="3" borderId="17" xfId="1" applyFont="1" applyFill="1" applyBorder="1" applyAlignment="1">
      <alignment horizontal="center" vertical="center"/>
    </xf>
    <xf numFmtId="0" fontId="5" fillId="2" borderId="1" xfId="1" applyFont="1" applyFill="1" applyBorder="1" applyAlignment="1">
      <alignment horizontal="center" vertical="center" wrapText="1"/>
    </xf>
    <xf numFmtId="0" fontId="11" fillId="2" borderId="20"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3" xfId="1" applyFont="1" applyFill="1" applyBorder="1" applyAlignment="1">
      <alignment horizontal="center" vertical="center" wrapText="1"/>
    </xf>
    <xf numFmtId="0" fontId="1" fillId="0" borderId="21" xfId="1" applyBorder="1" applyAlignment="1">
      <alignment horizontal="center" vertical="center"/>
    </xf>
    <xf numFmtId="0" fontId="1" fillId="2" borderId="16" xfId="1" applyFill="1" applyBorder="1" applyAlignment="1">
      <alignment horizontal="center" vertical="center"/>
    </xf>
    <xf numFmtId="0" fontId="1" fillId="2" borderId="17" xfId="1" applyFill="1" applyBorder="1" applyAlignment="1">
      <alignment horizontal="center" vertical="center"/>
    </xf>
    <xf numFmtId="0" fontId="1" fillId="2" borderId="3" xfId="1" applyFill="1" applyBorder="1" applyAlignment="1">
      <alignment horizontal="center" vertical="center" wrapText="1"/>
    </xf>
    <xf numFmtId="0" fontId="1" fillId="2" borderId="18" xfId="1" applyFill="1" applyBorder="1" applyAlignment="1">
      <alignment horizontal="center" vertical="center"/>
    </xf>
    <xf numFmtId="0" fontId="1" fillId="2" borderId="5" xfId="1" applyFill="1" applyBorder="1" applyAlignment="1">
      <alignment horizontal="center" vertical="center" wrapText="1"/>
    </xf>
    <xf numFmtId="0" fontId="1" fillId="0" borderId="1" xfId="1" applyBorder="1" applyAlignment="1">
      <alignment horizontal="center" vertical="center"/>
    </xf>
    <xf numFmtId="0" fontId="1" fillId="2" borderId="22" xfId="1" applyFill="1" applyBorder="1" applyAlignment="1">
      <alignment horizontal="center" vertical="center"/>
    </xf>
    <xf numFmtId="0" fontId="1" fillId="2" borderId="23" xfId="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28" xfId="1" applyFill="1" applyBorder="1" applyAlignment="1">
      <alignment horizontal="center" vertical="center"/>
    </xf>
    <xf numFmtId="0" fontId="1" fillId="0" borderId="29" xfId="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1" fillId="0" borderId="22" xfId="1" applyBorder="1" applyAlignment="1">
      <alignment horizontal="center" vertical="center"/>
    </xf>
    <xf numFmtId="0" fontId="1" fillId="0" borderId="27" xfId="1" applyBorder="1" applyAlignment="1">
      <alignment horizontal="center" vertical="center"/>
    </xf>
    <xf numFmtId="0" fontId="5" fillId="2" borderId="16"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8" xfId="1" applyFont="1" applyFill="1" applyBorder="1" applyAlignment="1">
      <alignment horizontal="center" vertical="center"/>
    </xf>
    <xf numFmtId="0" fontId="12" fillId="0" borderId="8" xfId="1" applyFont="1" applyBorder="1" applyAlignment="1">
      <alignment vertical="center"/>
    </xf>
    <xf numFmtId="0" fontId="12" fillId="0" borderId="9" xfId="1" applyFont="1" applyBorder="1" applyAlignment="1">
      <alignment horizontal="center" vertical="center" textRotation="255"/>
    </xf>
    <xf numFmtId="0" fontId="14" fillId="4" borderId="9" xfId="1" applyFont="1" applyFill="1" applyBorder="1" applyAlignment="1">
      <alignment horizontal="center" vertical="center" wrapText="1"/>
    </xf>
    <xf numFmtId="0" fontId="15" fillId="4" borderId="9" xfId="1" applyFont="1" applyFill="1" applyBorder="1" applyAlignment="1">
      <alignment vertical="top" wrapText="1"/>
    </xf>
    <xf numFmtId="0" fontId="15" fillId="4" borderId="11" xfId="1" applyFont="1" applyFill="1" applyBorder="1" applyAlignment="1">
      <alignment vertical="top" wrapText="1"/>
    </xf>
    <xf numFmtId="0" fontId="15" fillId="4" borderId="15" xfId="1" applyFont="1" applyFill="1" applyBorder="1" applyAlignment="1">
      <alignment vertical="top" wrapText="1"/>
    </xf>
    <xf numFmtId="9" fontId="15" fillId="5" borderId="30" xfId="1" applyNumberFormat="1" applyFont="1" applyFill="1" applyBorder="1" applyAlignment="1">
      <alignment vertical="top" wrapText="1"/>
    </xf>
    <xf numFmtId="0" fontId="15" fillId="5" borderId="9" xfId="1" applyFont="1" applyFill="1" applyBorder="1" applyAlignment="1">
      <alignment vertical="top" wrapText="1"/>
    </xf>
    <xf numFmtId="0" fontId="15" fillId="5" borderId="31" xfId="1" applyFont="1" applyFill="1" applyBorder="1" applyAlignment="1">
      <alignment vertical="top" wrapText="1"/>
    </xf>
    <xf numFmtId="0" fontId="15" fillId="5" borderId="32" xfId="1" applyFont="1" applyFill="1" applyBorder="1" applyAlignment="1">
      <alignment vertical="top" wrapText="1"/>
    </xf>
    <xf numFmtId="0" fontId="15" fillId="5" borderId="33" xfId="1" applyFont="1" applyFill="1" applyBorder="1" applyAlignment="1">
      <alignment vertical="top" wrapText="1"/>
    </xf>
    <xf numFmtId="0" fontId="16" fillId="0" borderId="0" xfId="1" applyFont="1" applyAlignment="1">
      <alignment vertical="center"/>
    </xf>
    <xf numFmtId="0" fontId="16" fillId="6" borderId="34" xfId="1" applyFont="1" applyFill="1" applyBorder="1" applyAlignment="1">
      <alignment vertical="center"/>
    </xf>
    <xf numFmtId="0" fontId="16" fillId="6" borderId="32" xfId="1" applyFont="1" applyFill="1" applyBorder="1" applyAlignment="1">
      <alignment vertical="center"/>
    </xf>
    <xf numFmtId="176" fontId="17" fillId="6" borderId="35" xfId="1" applyNumberFormat="1" applyFont="1" applyFill="1" applyBorder="1" applyAlignment="1">
      <alignment horizontal="center" vertical="center"/>
    </xf>
    <xf numFmtId="176" fontId="16" fillId="4" borderId="36" xfId="1" applyNumberFormat="1" applyFont="1" applyFill="1" applyBorder="1" applyAlignment="1">
      <alignment horizontal="center" vertical="center"/>
    </xf>
    <xf numFmtId="176" fontId="16" fillId="4" borderId="32" xfId="1" applyNumberFormat="1" applyFont="1" applyFill="1" applyBorder="1" applyAlignment="1">
      <alignment horizontal="center" vertical="center"/>
    </xf>
    <xf numFmtId="176" fontId="16" fillId="4" borderId="33" xfId="1" applyNumberFormat="1" applyFont="1" applyFill="1" applyBorder="1" applyAlignment="1">
      <alignment horizontal="center" vertical="center"/>
    </xf>
    <xf numFmtId="176" fontId="18" fillId="4" borderId="35" xfId="1" applyNumberFormat="1" applyFont="1" applyFill="1" applyBorder="1" applyAlignment="1">
      <alignment horizontal="center" vertical="center"/>
    </xf>
    <xf numFmtId="0" fontId="16" fillId="4" borderId="37" xfId="1" applyFont="1" applyFill="1" applyBorder="1" applyAlignment="1">
      <alignment vertical="center"/>
    </xf>
    <xf numFmtId="9" fontId="16" fillId="4" borderId="34" xfId="1" applyNumberFormat="1" applyFont="1" applyFill="1" applyBorder="1" applyAlignment="1">
      <alignment horizontal="center" vertical="center"/>
    </xf>
    <xf numFmtId="9" fontId="16" fillId="4" borderId="32" xfId="1" applyNumberFormat="1" applyFont="1" applyFill="1" applyBorder="1" applyAlignment="1">
      <alignment horizontal="center" vertical="center"/>
    </xf>
    <xf numFmtId="9" fontId="16" fillId="4" borderId="31" xfId="1" applyNumberFormat="1" applyFont="1" applyFill="1" applyBorder="1" applyAlignment="1">
      <alignment horizontal="center" vertical="center"/>
    </xf>
    <xf numFmtId="9" fontId="16" fillId="4" borderId="38" xfId="1" applyNumberFormat="1" applyFont="1" applyFill="1" applyBorder="1" applyAlignment="1">
      <alignment horizontal="center" vertical="center"/>
    </xf>
    <xf numFmtId="176" fontId="16" fillId="4" borderId="39" xfId="1" applyNumberFormat="1" applyFont="1" applyFill="1" applyBorder="1" applyAlignment="1">
      <alignment horizontal="center" vertical="center"/>
    </xf>
    <xf numFmtId="9" fontId="16" fillId="4" borderId="33" xfId="1" applyNumberFormat="1" applyFont="1" applyFill="1" applyBorder="1" applyAlignment="1">
      <alignment horizontal="center" vertical="center"/>
    </xf>
    <xf numFmtId="9" fontId="16" fillId="4" borderId="30" xfId="1" applyNumberFormat="1" applyFont="1" applyFill="1" applyBorder="1" applyAlignment="1">
      <alignment horizontal="center" vertical="center"/>
    </xf>
    <xf numFmtId="0" fontId="16" fillId="0" borderId="36" xfId="1" applyFont="1" applyBorder="1" applyAlignment="1">
      <alignment horizontal="center" vertical="center"/>
    </xf>
    <xf numFmtId="0" fontId="16" fillId="0" borderId="32" xfId="1" applyFont="1" applyBorder="1" applyAlignment="1">
      <alignment horizontal="center" vertical="center"/>
    </xf>
    <xf numFmtId="0" fontId="16" fillId="0" borderId="31" xfId="1" applyFont="1" applyBorder="1" applyAlignment="1">
      <alignment horizontal="center" vertical="center"/>
    </xf>
    <xf numFmtId="0" fontId="16" fillId="0" borderId="34" xfId="1" applyFont="1" applyBorder="1" applyAlignment="1">
      <alignment horizontal="center" vertical="center"/>
    </xf>
    <xf numFmtId="0" fontId="16" fillId="0" borderId="33" xfId="1" applyFont="1" applyBorder="1" applyAlignment="1">
      <alignment horizontal="center" vertical="center"/>
    </xf>
    <xf numFmtId="0" fontId="16" fillId="0" borderId="0" xfId="1" applyFont="1"/>
    <xf numFmtId="0" fontId="15" fillId="4" borderId="8" xfId="1" applyFont="1" applyFill="1" applyBorder="1" applyAlignment="1">
      <alignment horizontal="center" vertical="center"/>
    </xf>
    <xf numFmtId="0" fontId="15" fillId="4" borderId="9" xfId="1" applyFont="1" applyFill="1" applyBorder="1" applyAlignment="1">
      <alignment horizontal="center" vertical="center"/>
    </xf>
    <xf numFmtId="0" fontId="15" fillId="4" borderId="15" xfId="1" applyFont="1" applyFill="1" applyBorder="1" applyAlignment="1">
      <alignment horizontal="center" vertical="center"/>
    </xf>
    <xf numFmtId="0" fontId="15" fillId="4" borderId="14" xfId="1" applyFont="1" applyFill="1" applyBorder="1" applyAlignment="1">
      <alignment horizontal="center" vertical="center"/>
    </xf>
    <xf numFmtId="0" fontId="15" fillId="4" borderId="10" xfId="1" applyFont="1" applyFill="1" applyBorder="1" applyAlignment="1">
      <alignment horizontal="center" vertical="center"/>
    </xf>
    <xf numFmtId="0" fontId="14" fillId="0" borderId="40" xfId="1" applyFont="1" applyBorder="1" applyAlignment="1">
      <alignment vertical="center"/>
    </xf>
    <xf numFmtId="0" fontId="14" fillId="0" borderId="41" xfId="1" applyFont="1" applyBorder="1" applyAlignment="1">
      <alignment horizontal="center" vertical="center" textRotation="255"/>
    </xf>
    <xf numFmtId="0" fontId="15" fillId="4" borderId="41" xfId="1" applyFont="1" applyFill="1" applyBorder="1" applyAlignment="1">
      <alignment horizontal="center" vertical="center" wrapText="1"/>
    </xf>
    <xf numFmtId="0" fontId="15" fillId="4" borderId="41" xfId="1" applyFont="1" applyFill="1" applyBorder="1" applyAlignment="1">
      <alignment vertical="top" wrapText="1"/>
    </xf>
    <xf numFmtId="0" fontId="15" fillId="4" borderId="42" xfId="1" applyFont="1" applyFill="1" applyBorder="1" applyAlignment="1">
      <alignment vertical="top" wrapText="1"/>
    </xf>
    <xf numFmtId="0" fontId="15" fillId="4" borderId="43" xfId="1" applyFont="1" applyFill="1" applyBorder="1" applyAlignment="1">
      <alignment vertical="top" wrapText="1"/>
    </xf>
    <xf numFmtId="0" fontId="15" fillId="5" borderId="44" xfId="1" applyFont="1" applyFill="1" applyBorder="1" applyAlignment="1">
      <alignment vertical="top" wrapText="1"/>
    </xf>
    <xf numFmtId="0" fontId="15" fillId="5" borderId="41" xfId="1" applyFont="1" applyFill="1" applyBorder="1" applyAlignment="1">
      <alignment vertical="top" wrapText="1"/>
    </xf>
    <xf numFmtId="0" fontId="15" fillId="5" borderId="45" xfId="1" applyFont="1" applyFill="1" applyBorder="1" applyAlignment="1">
      <alignment vertical="top" wrapText="1"/>
    </xf>
    <xf numFmtId="0" fontId="15" fillId="5" borderId="43" xfId="1" applyFont="1" applyFill="1" applyBorder="1" applyAlignment="1">
      <alignment vertical="top" wrapText="1"/>
    </xf>
    <xf numFmtId="0" fontId="16" fillId="6" borderId="40" xfId="1" applyFont="1" applyFill="1" applyBorder="1" applyAlignment="1">
      <alignment vertical="center"/>
    </xf>
    <xf numFmtId="0" fontId="16" fillId="6" borderId="41" xfId="1" applyFont="1" applyFill="1" applyBorder="1" applyAlignment="1">
      <alignment vertical="center"/>
    </xf>
    <xf numFmtId="176" fontId="17" fillId="6" borderId="46" xfId="1" applyNumberFormat="1" applyFont="1" applyFill="1" applyBorder="1" applyAlignment="1">
      <alignment horizontal="center" vertical="center"/>
    </xf>
    <xf numFmtId="176" fontId="16" fillId="4" borderId="47" xfId="1" applyNumberFormat="1" applyFont="1" applyFill="1" applyBorder="1" applyAlignment="1">
      <alignment horizontal="center" vertical="center"/>
    </xf>
    <xf numFmtId="176" fontId="16" fillId="4" borderId="41" xfId="1" applyNumberFormat="1" applyFont="1" applyFill="1" applyBorder="1" applyAlignment="1">
      <alignment horizontal="center" vertical="center"/>
    </xf>
    <xf numFmtId="176" fontId="16" fillId="4" borderId="43" xfId="1" applyNumberFormat="1" applyFont="1" applyFill="1" applyBorder="1" applyAlignment="1">
      <alignment horizontal="center" vertical="center"/>
    </xf>
    <xf numFmtId="176" fontId="18" fillId="4" borderId="46" xfId="1" applyNumberFormat="1" applyFont="1" applyFill="1" applyBorder="1" applyAlignment="1">
      <alignment horizontal="center" vertical="center"/>
    </xf>
    <xf numFmtId="0" fontId="16" fillId="4" borderId="48" xfId="1" applyFont="1" applyFill="1" applyBorder="1" applyAlignment="1">
      <alignment vertical="center"/>
    </xf>
    <xf numFmtId="9" fontId="16" fillId="4" borderId="40" xfId="1" applyNumberFormat="1" applyFont="1" applyFill="1" applyBorder="1" applyAlignment="1">
      <alignment horizontal="center" vertical="center"/>
    </xf>
    <xf numFmtId="9" fontId="16" fillId="4" borderId="41" xfId="1" applyNumberFormat="1" applyFont="1" applyFill="1" applyBorder="1" applyAlignment="1">
      <alignment horizontal="center" vertical="center"/>
    </xf>
    <xf numFmtId="9" fontId="16" fillId="4" borderId="45" xfId="1" applyNumberFormat="1" applyFont="1" applyFill="1" applyBorder="1" applyAlignment="1">
      <alignment horizontal="center" vertical="center"/>
    </xf>
    <xf numFmtId="9" fontId="16" fillId="4" borderId="42" xfId="1" applyNumberFormat="1" applyFont="1" applyFill="1" applyBorder="1" applyAlignment="1">
      <alignment horizontal="center" vertical="center"/>
    </xf>
    <xf numFmtId="176" fontId="16" fillId="4" borderId="48" xfId="1" applyNumberFormat="1" applyFont="1" applyFill="1" applyBorder="1" applyAlignment="1">
      <alignment horizontal="center" vertical="center"/>
    </xf>
    <xf numFmtId="9" fontId="16" fillId="4" borderId="43" xfId="1" applyNumberFormat="1" applyFont="1" applyFill="1" applyBorder="1" applyAlignment="1">
      <alignment horizontal="center" vertical="center"/>
    </xf>
    <xf numFmtId="9" fontId="16" fillId="4" borderId="44" xfId="1" applyNumberFormat="1" applyFont="1" applyFill="1" applyBorder="1" applyAlignment="1">
      <alignment horizontal="center" vertical="center"/>
    </xf>
    <xf numFmtId="0" fontId="16" fillId="0" borderId="47" xfId="1" applyFont="1" applyBorder="1" applyAlignment="1">
      <alignment horizontal="center" vertical="center"/>
    </xf>
    <xf numFmtId="0" fontId="16" fillId="0" borderId="41" xfId="1" applyFont="1" applyBorder="1" applyAlignment="1">
      <alignment horizontal="center" vertical="center"/>
    </xf>
    <xf numFmtId="0" fontId="16" fillId="0" borderId="45" xfId="1" applyFont="1" applyBorder="1" applyAlignment="1">
      <alignment horizontal="center" vertical="center"/>
    </xf>
    <xf numFmtId="0" fontId="16" fillId="0" borderId="40" xfId="1" applyFont="1" applyBorder="1" applyAlignment="1">
      <alignment horizontal="center" vertical="center"/>
    </xf>
    <xf numFmtId="0" fontId="16" fillId="0" borderId="43" xfId="1" applyFont="1" applyBorder="1" applyAlignment="1">
      <alignment horizontal="center" vertical="center"/>
    </xf>
    <xf numFmtId="0" fontId="15" fillId="4" borderId="40" xfId="1" applyFont="1" applyFill="1" applyBorder="1" applyAlignment="1">
      <alignment horizontal="center" vertical="center"/>
    </xf>
    <xf numFmtId="0" fontId="15" fillId="4" borderId="41" xfId="1" applyFont="1" applyFill="1" applyBorder="1" applyAlignment="1">
      <alignment horizontal="center" vertical="center"/>
    </xf>
    <xf numFmtId="0" fontId="15" fillId="4" borderId="43" xfId="1" applyFont="1" applyFill="1" applyBorder="1" applyAlignment="1">
      <alignment horizontal="center" vertical="center"/>
    </xf>
    <xf numFmtId="0" fontId="15" fillId="4" borderId="47" xfId="1" applyFont="1" applyFill="1" applyBorder="1" applyAlignment="1">
      <alignment horizontal="center" vertical="center"/>
    </xf>
    <xf numFmtId="0" fontId="15" fillId="4" borderId="45" xfId="1" applyFont="1" applyFill="1" applyBorder="1" applyAlignment="1">
      <alignment horizontal="center" vertical="center"/>
    </xf>
    <xf numFmtId="0" fontId="15" fillId="6" borderId="41" xfId="1" applyFont="1" applyFill="1" applyBorder="1" applyAlignment="1">
      <alignment vertical="top" wrapText="1"/>
    </xf>
    <xf numFmtId="0" fontId="15" fillId="5" borderId="44" xfId="1" quotePrefix="1" applyFont="1" applyFill="1" applyBorder="1" applyAlignment="1">
      <alignment vertical="top" wrapText="1"/>
    </xf>
    <xf numFmtId="0" fontId="15" fillId="6" borderId="42" xfId="1" applyFont="1" applyFill="1" applyBorder="1" applyAlignment="1">
      <alignment vertical="top" wrapText="1"/>
    </xf>
    <xf numFmtId="176" fontId="19" fillId="6" borderId="46" xfId="1" applyNumberFormat="1" applyFont="1" applyFill="1" applyBorder="1" applyAlignment="1">
      <alignment horizontal="center" vertical="center"/>
    </xf>
    <xf numFmtId="176" fontId="16" fillId="4" borderId="46" xfId="1" applyNumberFormat="1" applyFont="1" applyFill="1" applyBorder="1" applyAlignment="1">
      <alignment horizontal="center" vertical="center"/>
    </xf>
    <xf numFmtId="0" fontId="14" fillId="0" borderId="41" xfId="1" applyFont="1" applyBorder="1" applyAlignment="1">
      <alignment horizontal="center" vertical="center" wrapText="1"/>
    </xf>
    <xf numFmtId="0" fontId="15" fillId="0" borderId="41" xfId="1" applyFont="1" applyBorder="1" applyAlignment="1">
      <alignment vertical="top" wrapText="1"/>
    </xf>
    <xf numFmtId="0" fontId="15" fillId="0" borderId="42" xfId="1" applyFont="1" applyBorder="1" applyAlignment="1">
      <alignment vertical="top" wrapText="1"/>
    </xf>
    <xf numFmtId="0" fontId="15" fillId="0" borderId="43" xfId="1" applyFont="1" applyBorder="1" applyAlignment="1">
      <alignment vertical="top" wrapText="1"/>
    </xf>
    <xf numFmtId="0" fontId="15" fillId="0" borderId="44" xfId="1" applyFont="1" applyBorder="1" applyAlignment="1">
      <alignment vertical="top" wrapText="1"/>
    </xf>
    <xf numFmtId="0" fontId="15" fillId="0" borderId="45" xfId="1" applyFont="1" applyBorder="1" applyAlignment="1">
      <alignment vertical="top" wrapText="1"/>
    </xf>
    <xf numFmtId="0" fontId="16" fillId="0" borderId="40" xfId="1" applyFont="1" applyBorder="1" applyAlignment="1">
      <alignment vertical="center"/>
    </xf>
    <xf numFmtId="0" fontId="16" fillId="0" borderId="41" xfId="1" applyFont="1" applyBorder="1" applyAlignment="1">
      <alignment vertical="center"/>
    </xf>
    <xf numFmtId="176" fontId="19" fillId="0" borderId="46" xfId="1" applyNumberFormat="1" applyFont="1" applyBorder="1" applyAlignment="1">
      <alignment horizontal="center" vertical="center"/>
    </xf>
    <xf numFmtId="176" fontId="16" fillId="0" borderId="47" xfId="1" applyNumberFormat="1" applyFont="1" applyBorder="1" applyAlignment="1">
      <alignment horizontal="center" vertical="center"/>
    </xf>
    <xf numFmtId="176" fontId="16" fillId="0" borderId="41" xfId="1" applyNumberFormat="1" applyFont="1" applyBorder="1" applyAlignment="1">
      <alignment horizontal="center" vertical="center"/>
    </xf>
    <xf numFmtId="176" fontId="16" fillId="0" borderId="43" xfId="1" applyNumberFormat="1" applyFont="1" applyBorder="1" applyAlignment="1">
      <alignment horizontal="center" vertical="center"/>
    </xf>
    <xf numFmtId="176" fontId="16" fillId="0" borderId="46" xfId="1" applyNumberFormat="1" applyFont="1" applyBorder="1" applyAlignment="1">
      <alignment horizontal="center" vertical="center"/>
    </xf>
    <xf numFmtId="0" fontId="16" fillId="0" borderId="48" xfId="1" applyFont="1" applyBorder="1" applyAlignment="1">
      <alignment vertical="center"/>
    </xf>
    <xf numFmtId="9" fontId="16" fillId="0" borderId="40" xfId="1" applyNumberFormat="1" applyFont="1" applyBorder="1" applyAlignment="1">
      <alignment horizontal="center" vertical="center"/>
    </xf>
    <xf numFmtId="9" fontId="16" fillId="0" borderId="41" xfId="1" applyNumberFormat="1" applyFont="1" applyBorder="1" applyAlignment="1">
      <alignment horizontal="center" vertical="center"/>
    </xf>
    <xf numFmtId="9" fontId="16" fillId="0" borderId="45" xfId="1" applyNumberFormat="1" applyFont="1" applyBorder="1" applyAlignment="1">
      <alignment horizontal="center" vertical="center"/>
    </xf>
    <xf numFmtId="9" fontId="16" fillId="0" borderId="42" xfId="1" applyNumberFormat="1" applyFont="1" applyBorder="1" applyAlignment="1">
      <alignment horizontal="center" vertical="center"/>
    </xf>
    <xf numFmtId="176" fontId="16" fillId="0" borderId="48" xfId="1" applyNumberFormat="1" applyFont="1" applyBorder="1" applyAlignment="1">
      <alignment horizontal="center" vertical="center"/>
    </xf>
    <xf numFmtId="9" fontId="16" fillId="0" borderId="43" xfId="1" applyNumberFormat="1" applyFont="1" applyBorder="1" applyAlignment="1">
      <alignment horizontal="center" vertical="center"/>
    </xf>
    <xf numFmtId="9" fontId="16" fillId="0" borderId="44" xfId="1" applyNumberFormat="1" applyFont="1" applyBorder="1" applyAlignment="1">
      <alignment horizontal="center" vertical="center"/>
    </xf>
    <xf numFmtId="0" fontId="15" fillId="0" borderId="40" xfId="1" applyFont="1" applyBorder="1" applyAlignment="1">
      <alignment horizontal="center" vertical="center"/>
    </xf>
    <xf numFmtId="0" fontId="15" fillId="0" borderId="41" xfId="1" applyFont="1" applyBorder="1" applyAlignment="1">
      <alignment horizontal="center" vertical="center"/>
    </xf>
    <xf numFmtId="0" fontId="15" fillId="0" borderId="43" xfId="1" applyFont="1" applyBorder="1" applyAlignment="1">
      <alignment horizontal="center" vertical="center"/>
    </xf>
    <xf numFmtId="0" fontId="15" fillId="0" borderId="47" xfId="1" applyFont="1" applyBorder="1" applyAlignment="1">
      <alignment horizontal="center" vertical="center"/>
    </xf>
    <xf numFmtId="0" fontId="15" fillId="0" borderId="45" xfId="1" applyFont="1" applyBorder="1" applyAlignment="1">
      <alignment horizontal="center" vertical="center"/>
    </xf>
    <xf numFmtId="0" fontId="15" fillId="0" borderId="41" xfId="1" applyFont="1" applyBorder="1" applyAlignment="1">
      <alignment horizontal="center" vertical="center" wrapText="1"/>
    </xf>
    <xf numFmtId="0" fontId="15" fillId="0" borderId="40" xfId="1" applyFont="1" applyBorder="1" applyAlignment="1">
      <alignment vertical="top" wrapText="1"/>
    </xf>
    <xf numFmtId="0" fontId="14" fillId="4" borderId="41" xfId="1" applyFont="1" applyFill="1" applyBorder="1" applyAlignment="1">
      <alignment horizontal="center" vertical="center" wrapText="1"/>
    </xf>
    <xf numFmtId="0" fontId="15" fillId="5" borderId="40" xfId="1" applyFont="1" applyFill="1" applyBorder="1" applyAlignment="1">
      <alignment vertical="top" wrapText="1"/>
    </xf>
    <xf numFmtId="0" fontId="15" fillId="4" borderId="44" xfId="1" applyFont="1" applyFill="1" applyBorder="1" applyAlignment="1">
      <alignment vertical="top" wrapText="1"/>
    </xf>
    <xf numFmtId="0" fontId="21" fillId="4" borderId="41" xfId="1" applyFont="1" applyFill="1" applyBorder="1" applyAlignment="1">
      <alignment horizontal="center" vertical="center"/>
    </xf>
    <xf numFmtId="176" fontId="17" fillId="0" borderId="46" xfId="1" applyNumberFormat="1" applyFont="1" applyBorder="1" applyAlignment="1">
      <alignment horizontal="center" vertical="center"/>
    </xf>
    <xf numFmtId="176" fontId="18" fillId="0" borderId="46" xfId="1" applyNumberFormat="1" applyFont="1" applyBorder="1" applyAlignment="1">
      <alignment horizontal="center" vertical="center"/>
    </xf>
    <xf numFmtId="0" fontId="15" fillId="0" borderId="47" xfId="1" applyFont="1" applyBorder="1" applyAlignment="1">
      <alignment vertical="top" wrapText="1"/>
    </xf>
    <xf numFmtId="0" fontId="16" fillId="7" borderId="41" xfId="1" applyFont="1" applyFill="1" applyBorder="1" applyAlignment="1">
      <alignment horizontal="center" vertical="center"/>
    </xf>
    <xf numFmtId="0" fontId="22" fillId="0" borderId="47" xfId="1" applyFont="1" applyBorder="1" applyAlignment="1">
      <alignment vertical="top" wrapText="1"/>
    </xf>
    <xf numFmtId="0" fontId="15" fillId="4" borderId="49" xfId="1" applyFont="1" applyFill="1" applyBorder="1" applyAlignment="1">
      <alignment vertical="top" wrapText="1"/>
    </xf>
    <xf numFmtId="0" fontId="15" fillId="4" borderId="50" xfId="1" applyFont="1" applyFill="1" applyBorder="1" applyAlignment="1">
      <alignment vertical="top" wrapText="1"/>
    </xf>
    <xf numFmtId="0" fontId="14" fillId="6" borderId="40" xfId="1" applyFont="1" applyFill="1" applyBorder="1" applyAlignment="1">
      <alignment vertical="top" wrapText="1"/>
    </xf>
    <xf numFmtId="0" fontId="14" fillId="6" borderId="43" xfId="1" applyFont="1" applyFill="1" applyBorder="1" applyAlignment="1">
      <alignment vertical="top" wrapText="1"/>
    </xf>
    <xf numFmtId="0" fontId="15" fillId="0" borderId="46" xfId="1" applyFont="1" applyBorder="1" applyAlignment="1">
      <alignment vertical="top" wrapText="1"/>
    </xf>
    <xf numFmtId="0" fontId="14" fillId="4" borderId="51" xfId="1" applyFont="1" applyFill="1" applyBorder="1" applyAlignment="1">
      <alignment horizontal="center" vertical="center" wrapText="1"/>
    </xf>
    <xf numFmtId="0" fontId="15" fillId="4" borderId="45" xfId="1" applyFont="1" applyFill="1" applyBorder="1" applyAlignment="1">
      <alignment vertical="top" wrapText="1"/>
    </xf>
    <xf numFmtId="0" fontId="15" fillId="5" borderId="46" xfId="1" applyFont="1" applyFill="1" applyBorder="1" applyAlignment="1">
      <alignment vertical="top" wrapText="1"/>
    </xf>
    <xf numFmtId="0" fontId="15" fillId="4" borderId="52" xfId="1" applyFont="1" applyFill="1" applyBorder="1" applyAlignment="1">
      <alignment horizontal="center" vertical="center" wrapText="1"/>
    </xf>
    <xf numFmtId="0" fontId="14" fillId="0" borderId="32" xfId="1" applyFont="1" applyBorder="1" applyAlignment="1">
      <alignment horizontal="center" vertical="center" wrapText="1"/>
    </xf>
    <xf numFmtId="0" fontId="14" fillId="0" borderId="23" xfId="1" applyFont="1" applyBorder="1" applyAlignment="1">
      <alignment horizontal="center" vertical="center" textRotation="255"/>
    </xf>
    <xf numFmtId="0" fontId="15" fillId="0" borderId="23" xfId="1" applyFont="1" applyBorder="1" applyAlignment="1">
      <alignment horizontal="center" vertical="center" wrapText="1"/>
    </xf>
    <xf numFmtId="0" fontId="15" fillId="0" borderId="23" xfId="1" applyFont="1" applyBorder="1" applyAlignment="1">
      <alignment vertical="top" wrapText="1"/>
    </xf>
    <xf numFmtId="0" fontId="15" fillId="0" borderId="25" xfId="1" applyFont="1" applyBorder="1" applyAlignment="1">
      <alignment vertical="top" wrapText="1"/>
    </xf>
    <xf numFmtId="0" fontId="15" fillId="0" borderId="27" xfId="1" applyFont="1" applyBorder="1" applyAlignment="1">
      <alignment vertical="top" wrapText="1"/>
    </xf>
    <xf numFmtId="0" fontId="16" fillId="0" borderId="22" xfId="1" applyFont="1" applyBorder="1" applyAlignment="1">
      <alignment vertical="center"/>
    </xf>
    <xf numFmtId="0" fontId="16" fillId="0" borderId="23" xfId="1" applyFont="1" applyBorder="1" applyAlignment="1">
      <alignment vertical="center"/>
    </xf>
    <xf numFmtId="176" fontId="19" fillId="0" borderId="53" xfId="1" applyNumberFormat="1" applyFont="1" applyBorder="1" applyAlignment="1">
      <alignment horizontal="center" vertical="center"/>
    </xf>
    <xf numFmtId="176" fontId="16" fillId="0" borderId="29" xfId="1" applyNumberFormat="1" applyFont="1" applyBorder="1" applyAlignment="1">
      <alignment horizontal="center" vertical="center"/>
    </xf>
    <xf numFmtId="176" fontId="16" fillId="0" borderId="23" xfId="1" applyNumberFormat="1" applyFont="1" applyBorder="1" applyAlignment="1">
      <alignment horizontal="center" vertical="center"/>
    </xf>
    <xf numFmtId="176" fontId="16" fillId="0" borderId="27" xfId="1" applyNumberFormat="1" applyFont="1" applyBorder="1" applyAlignment="1">
      <alignment horizontal="center" vertical="center"/>
    </xf>
    <xf numFmtId="176" fontId="16" fillId="0" borderId="53" xfId="1" applyNumberFormat="1" applyFont="1" applyBorder="1" applyAlignment="1">
      <alignment horizontal="center" vertical="center"/>
    </xf>
    <xf numFmtId="0" fontId="16" fillId="0" borderId="26" xfId="1" applyFont="1" applyBorder="1" applyAlignment="1">
      <alignment vertical="center"/>
    </xf>
    <xf numFmtId="9" fontId="16" fillId="0" borderId="22" xfId="1" applyNumberFormat="1" applyFont="1" applyBorder="1" applyAlignment="1">
      <alignment horizontal="center" vertical="center"/>
    </xf>
    <xf numFmtId="9" fontId="16" fillId="0" borderId="23" xfId="1" applyNumberFormat="1" applyFont="1" applyBorder="1" applyAlignment="1">
      <alignment horizontal="center" vertical="center"/>
    </xf>
    <xf numFmtId="9" fontId="16" fillId="0" borderId="24" xfId="1" applyNumberFormat="1" applyFont="1" applyBorder="1" applyAlignment="1">
      <alignment horizontal="center" vertical="center"/>
    </xf>
    <xf numFmtId="9" fontId="16" fillId="0" borderId="25" xfId="1" applyNumberFormat="1" applyFont="1" applyBorder="1" applyAlignment="1">
      <alignment horizontal="center" vertical="center"/>
    </xf>
    <xf numFmtId="176" fontId="16" fillId="0" borderId="26" xfId="1" applyNumberFormat="1" applyFont="1" applyBorder="1" applyAlignment="1">
      <alignment horizontal="center" vertical="center"/>
    </xf>
    <xf numFmtId="9" fontId="16" fillId="0" borderId="27" xfId="1" applyNumberFormat="1" applyFont="1" applyBorder="1" applyAlignment="1">
      <alignment horizontal="center" vertical="center"/>
    </xf>
    <xf numFmtId="9" fontId="16" fillId="0" borderId="28" xfId="1" applyNumberFormat="1" applyFont="1" applyBorder="1" applyAlignment="1">
      <alignment horizontal="center" vertical="center"/>
    </xf>
    <xf numFmtId="0" fontId="16" fillId="0" borderId="29" xfId="1" applyFont="1" applyBorder="1" applyAlignment="1">
      <alignment horizontal="center" vertical="center"/>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6" fillId="0" borderId="22" xfId="1" applyFont="1" applyBorder="1" applyAlignment="1">
      <alignment horizontal="center" vertical="center"/>
    </xf>
    <xf numFmtId="0" fontId="16" fillId="0" borderId="27" xfId="1" applyFont="1" applyBorder="1" applyAlignment="1">
      <alignment horizontal="center" vertical="center"/>
    </xf>
    <xf numFmtId="0" fontId="15" fillId="0" borderId="22" xfId="1" applyFont="1" applyBorder="1" applyAlignment="1">
      <alignment horizontal="center" vertical="center"/>
    </xf>
    <xf numFmtId="0" fontId="15" fillId="0" borderId="23" xfId="1" applyFont="1" applyBorder="1" applyAlignment="1">
      <alignment horizontal="center" vertical="center"/>
    </xf>
    <xf numFmtId="0" fontId="15" fillId="0" borderId="27" xfId="1" applyFont="1" applyBorder="1" applyAlignment="1">
      <alignment horizontal="center" vertical="center"/>
    </xf>
    <xf numFmtId="0" fontId="15" fillId="0" borderId="29" xfId="1" applyFont="1" applyBorder="1" applyAlignment="1">
      <alignment horizontal="center" vertical="center"/>
    </xf>
    <xf numFmtId="0" fontId="15" fillId="0" borderId="24" xfId="1" applyFont="1" applyBorder="1" applyAlignment="1">
      <alignment horizontal="center" vertical="center"/>
    </xf>
    <xf numFmtId="0" fontId="5" fillId="0" borderId="0" xfId="1" applyFont="1" applyAlignment="1">
      <alignment vertical="top" wrapText="1"/>
    </xf>
    <xf numFmtId="0" fontId="5" fillId="0" borderId="0" xfId="1" applyFont="1" applyAlignment="1">
      <alignment horizontal="center" vertical="top"/>
    </xf>
    <xf numFmtId="176" fontId="1" fillId="0" borderId="0" xfId="1" applyNumberFormat="1" applyAlignment="1">
      <alignment horizontal="center" vertical="center"/>
    </xf>
  </cellXfs>
  <cellStyles count="2">
    <cellStyle name="標準" xfId="0" builtinId="0"/>
    <cellStyle name="標準 2" xfId="1" xr:uid="{48634497-67B2-4F7E-9A8F-D0A78F8D6BF3}"/>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5155</xdr:colOff>
      <xdr:row>7</xdr:row>
      <xdr:rowOff>182880</xdr:rowOff>
    </xdr:from>
    <xdr:to>
      <xdr:col>61</xdr:col>
      <xdr:colOff>5155</xdr:colOff>
      <xdr:row>8</xdr:row>
      <xdr:rowOff>149312</xdr:rowOff>
    </xdr:to>
    <xdr:sp macro="" textlink="">
      <xdr:nvSpPr>
        <xdr:cNvPr id="2" name="Rectangle 4">
          <a:extLst>
            <a:ext uri="{FF2B5EF4-FFF2-40B4-BE49-F238E27FC236}">
              <a16:creationId xmlns:a16="http://schemas.microsoft.com/office/drawing/2014/main" id="{BDA62BFA-9304-4FF7-8FD3-D582C37E92E5}"/>
            </a:ext>
          </a:extLst>
        </xdr:cNvPr>
        <xdr:cNvSpPr>
          <a:spLocks noChangeArrowheads="1"/>
        </xdr:cNvSpPr>
      </xdr:nvSpPr>
      <xdr:spPr bwMode="auto">
        <a:xfrm>
          <a:off x="24536400" y="3954780"/>
          <a:ext cx="0" cy="728432"/>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ＮＧ＝逆の意味で◎</a:t>
          </a:r>
        </a:p>
        <a:p>
          <a:pPr algn="l" rtl="0">
            <a:defRPr sz="1000"/>
          </a:pPr>
          <a:r>
            <a:rPr lang="ja-JP" altLang="en-US" sz="1100" b="1" i="0" u="none" strike="noStrike" baseline="0">
              <a:solidFill>
                <a:srgbClr val="FF0000"/>
              </a:solidFill>
              <a:latin typeface="ＭＳ Ｐゴシック"/>
              <a:ea typeface="ＭＳ Ｐゴシック"/>
            </a:rPr>
            <a:t>▲＝逆の意味で○</a:t>
          </a:r>
        </a:p>
        <a:p>
          <a:pPr algn="l" rtl="0">
            <a:defRPr sz="1000"/>
          </a:pPr>
          <a:r>
            <a:rPr lang="en-US" altLang="ja-JP" sz="1100" b="1" i="0" u="none" strike="noStrike" baseline="0">
              <a:solidFill>
                <a:srgbClr val="FF0000"/>
              </a:solidFill>
              <a:latin typeface="ＭＳ Ｐゴシック"/>
              <a:ea typeface="ＭＳ Ｐゴシック"/>
            </a:rPr>
            <a:t>2011.5.17 FE)</a:t>
          </a:r>
          <a:r>
            <a:rPr lang="ja-JP" altLang="en-US" sz="1100" b="1" i="0" u="none" strike="noStrike" baseline="0">
              <a:solidFill>
                <a:srgbClr val="FF0000"/>
              </a:solidFill>
              <a:latin typeface="ＭＳ Ｐゴシック"/>
              <a:ea typeface="ＭＳ Ｐゴシック"/>
            </a:rPr>
            <a:t>高橋</a:t>
          </a:r>
        </a:p>
      </xdr:txBody>
    </xdr:sp>
    <xdr:clientData/>
  </xdr:twoCellAnchor>
  <xdr:twoCellAnchor>
    <xdr:from>
      <xdr:col>5</xdr:col>
      <xdr:colOff>0</xdr:colOff>
      <xdr:row>15</xdr:row>
      <xdr:rowOff>382088</xdr:rowOff>
    </xdr:from>
    <xdr:to>
      <xdr:col>5</xdr:col>
      <xdr:colOff>0</xdr:colOff>
      <xdr:row>16</xdr:row>
      <xdr:rowOff>855323</xdr:rowOff>
    </xdr:to>
    <xdr:sp macro="" textlink="">
      <xdr:nvSpPr>
        <xdr:cNvPr id="3" name="Rectangle 10">
          <a:extLst>
            <a:ext uri="{FF2B5EF4-FFF2-40B4-BE49-F238E27FC236}">
              <a16:creationId xmlns:a16="http://schemas.microsoft.com/office/drawing/2014/main" id="{7CEB6195-43B8-4F73-B761-202747EBF080}"/>
            </a:ext>
          </a:extLst>
        </xdr:cNvPr>
        <xdr:cNvSpPr>
          <a:spLocks noChangeArrowheads="1"/>
        </xdr:cNvSpPr>
      </xdr:nvSpPr>
      <xdr:spPr bwMode="auto">
        <a:xfrm>
          <a:off x="4800600" y="9030788"/>
          <a:ext cx="0" cy="930435"/>
        </a:xfrm>
        <a:prstGeom prst="rect">
          <a:avLst/>
        </a:prstGeom>
        <a:solidFill>
          <a:srgbClr val="FFFFFF">
            <a:alpha val="80000"/>
          </a:srgbClr>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１２特性：２Ｇｒ</a:t>
          </a:r>
        </a:p>
      </xdr:txBody>
    </xdr:sp>
    <xdr:clientData/>
  </xdr:twoCellAnchor>
  <xdr:twoCellAnchor>
    <xdr:from>
      <xdr:col>5</xdr:col>
      <xdr:colOff>0</xdr:colOff>
      <xdr:row>34</xdr:row>
      <xdr:rowOff>182880</xdr:rowOff>
    </xdr:from>
    <xdr:to>
      <xdr:col>5</xdr:col>
      <xdr:colOff>0</xdr:colOff>
      <xdr:row>36</xdr:row>
      <xdr:rowOff>432726</xdr:rowOff>
    </xdr:to>
    <xdr:sp macro="" textlink="">
      <xdr:nvSpPr>
        <xdr:cNvPr id="4" name="Rectangle 12">
          <a:extLst>
            <a:ext uri="{FF2B5EF4-FFF2-40B4-BE49-F238E27FC236}">
              <a16:creationId xmlns:a16="http://schemas.microsoft.com/office/drawing/2014/main" id="{BEBD8457-D857-40BC-AA25-AB2A65D1AA78}"/>
            </a:ext>
          </a:extLst>
        </xdr:cNvPr>
        <xdr:cNvSpPr>
          <a:spLocks noChangeArrowheads="1"/>
        </xdr:cNvSpPr>
      </xdr:nvSpPr>
      <xdr:spPr bwMode="auto">
        <a:xfrm>
          <a:off x="4800600" y="19956780"/>
          <a:ext cx="0" cy="1469046"/>
        </a:xfrm>
        <a:prstGeom prst="rect">
          <a:avLst/>
        </a:prstGeom>
        <a:solidFill>
          <a:srgbClr val="FFFFFF">
            <a:alpha val="70000"/>
          </a:srgbClr>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７特性：３Ｇｒ</a:t>
          </a:r>
        </a:p>
      </xdr:txBody>
    </xdr:sp>
    <xdr:clientData/>
  </xdr:twoCellAnchor>
  <xdr:twoCellAnchor>
    <xdr:from>
      <xdr:col>5</xdr:col>
      <xdr:colOff>0</xdr:colOff>
      <xdr:row>39</xdr:row>
      <xdr:rowOff>230505</xdr:rowOff>
    </xdr:from>
    <xdr:to>
      <xdr:col>5</xdr:col>
      <xdr:colOff>0</xdr:colOff>
      <xdr:row>41</xdr:row>
      <xdr:rowOff>152339</xdr:rowOff>
    </xdr:to>
    <xdr:sp macro="" textlink="">
      <xdr:nvSpPr>
        <xdr:cNvPr id="5" name="Rectangle 13">
          <a:extLst>
            <a:ext uri="{FF2B5EF4-FFF2-40B4-BE49-F238E27FC236}">
              <a16:creationId xmlns:a16="http://schemas.microsoft.com/office/drawing/2014/main" id="{7CA08A19-EBC3-49FB-8622-9FB675AC26D4}"/>
            </a:ext>
          </a:extLst>
        </xdr:cNvPr>
        <xdr:cNvSpPr>
          <a:spLocks noChangeArrowheads="1"/>
        </xdr:cNvSpPr>
      </xdr:nvSpPr>
      <xdr:spPr bwMode="auto">
        <a:xfrm>
          <a:off x="4800600" y="23357205"/>
          <a:ext cx="0" cy="1293434"/>
        </a:xfrm>
        <a:prstGeom prst="rect">
          <a:avLst/>
        </a:prstGeom>
        <a:solidFill>
          <a:srgbClr val="FFFFFF">
            <a:alpha val="70000"/>
          </a:srgbClr>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４特性：３Ｇｒ</a:t>
          </a:r>
        </a:p>
      </xdr:txBody>
    </xdr:sp>
    <xdr:clientData/>
  </xdr:twoCellAnchor>
  <xdr:twoCellAnchor>
    <xdr:from>
      <xdr:col>5</xdr:col>
      <xdr:colOff>0</xdr:colOff>
      <xdr:row>44</xdr:row>
      <xdr:rowOff>278675</xdr:rowOff>
    </xdr:from>
    <xdr:to>
      <xdr:col>5</xdr:col>
      <xdr:colOff>0</xdr:colOff>
      <xdr:row>45</xdr:row>
      <xdr:rowOff>6421</xdr:rowOff>
    </xdr:to>
    <xdr:sp macro="" textlink="">
      <xdr:nvSpPr>
        <xdr:cNvPr id="6" name="Rectangle 13">
          <a:extLst>
            <a:ext uri="{FF2B5EF4-FFF2-40B4-BE49-F238E27FC236}">
              <a16:creationId xmlns:a16="http://schemas.microsoft.com/office/drawing/2014/main" id="{00CE4F3F-A5D6-4DA5-9350-81F341928885}"/>
            </a:ext>
          </a:extLst>
        </xdr:cNvPr>
        <xdr:cNvSpPr>
          <a:spLocks noChangeArrowheads="1"/>
        </xdr:cNvSpPr>
      </xdr:nvSpPr>
      <xdr:spPr bwMode="auto">
        <a:xfrm>
          <a:off x="4800600" y="27520175"/>
          <a:ext cx="0" cy="642146"/>
        </a:xfrm>
        <a:prstGeom prst="rect">
          <a:avLst/>
        </a:prstGeom>
        <a:solidFill>
          <a:srgbClr val="FFFFFF">
            <a:alpha val="80000"/>
          </a:srgbClr>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４特性：２Ｇｒ</a:t>
          </a:r>
        </a:p>
      </xdr:txBody>
    </xdr:sp>
    <xdr:clientData/>
  </xdr:twoCellAnchor>
  <xdr:twoCellAnchor>
    <xdr:from>
      <xdr:col>15</xdr:col>
      <xdr:colOff>2802</xdr:colOff>
      <xdr:row>7</xdr:row>
      <xdr:rowOff>268605</xdr:rowOff>
    </xdr:from>
    <xdr:to>
      <xdr:col>15</xdr:col>
      <xdr:colOff>2802</xdr:colOff>
      <xdr:row>8</xdr:row>
      <xdr:rowOff>1337</xdr:rowOff>
    </xdr:to>
    <xdr:sp macro="" textlink="">
      <xdr:nvSpPr>
        <xdr:cNvPr id="7" name="Rectangle 484">
          <a:extLst>
            <a:ext uri="{FF2B5EF4-FFF2-40B4-BE49-F238E27FC236}">
              <a16:creationId xmlns:a16="http://schemas.microsoft.com/office/drawing/2014/main" id="{B5396C2B-6784-40C5-9731-232D6C9ABEC2}"/>
            </a:ext>
          </a:extLst>
        </xdr:cNvPr>
        <xdr:cNvSpPr>
          <a:spLocks noChangeArrowheads="1"/>
        </xdr:cNvSpPr>
      </xdr:nvSpPr>
      <xdr:spPr bwMode="auto">
        <a:xfrm>
          <a:off x="24536400" y="4040505"/>
          <a:ext cx="0" cy="494732"/>
        </a:xfrm>
        <a:prstGeom prst="rect">
          <a:avLst/>
        </a:prstGeom>
        <a:solidFill>
          <a:srgbClr val="FF99CC"/>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この項目は必要でしょうか</a:t>
          </a:r>
        </a:p>
        <a:p>
          <a:pPr algn="ctr" rtl="0">
            <a:defRPr sz="1000"/>
          </a:pPr>
          <a:r>
            <a:rPr lang="en-US" altLang="ja-JP" sz="1100" b="0" i="0" u="none" strike="noStrike" baseline="0">
              <a:solidFill>
                <a:srgbClr val="000000"/>
              </a:solidFill>
              <a:latin typeface="ＭＳ Ｐゴシック"/>
              <a:ea typeface="ＭＳ Ｐゴシック"/>
            </a:rPr>
            <a:t>Pend.</a:t>
          </a:r>
        </a:p>
      </xdr:txBody>
    </xdr:sp>
    <xdr:clientData/>
  </xdr:twoCellAnchor>
  <xdr:twoCellAnchor>
    <xdr:from>
      <xdr:col>15</xdr:col>
      <xdr:colOff>2802</xdr:colOff>
      <xdr:row>4</xdr:row>
      <xdr:rowOff>66675</xdr:rowOff>
    </xdr:from>
    <xdr:to>
      <xdr:col>15</xdr:col>
      <xdr:colOff>2802</xdr:colOff>
      <xdr:row>11</xdr:row>
      <xdr:rowOff>510547</xdr:rowOff>
    </xdr:to>
    <xdr:sp macro="" textlink="">
      <xdr:nvSpPr>
        <xdr:cNvPr id="8" name="Rectangle 598">
          <a:extLst>
            <a:ext uri="{FF2B5EF4-FFF2-40B4-BE49-F238E27FC236}">
              <a16:creationId xmlns:a16="http://schemas.microsoft.com/office/drawing/2014/main" id="{4E1B309B-D856-4479-B650-D8A665F5E158}"/>
            </a:ext>
          </a:extLst>
        </xdr:cNvPr>
        <xdr:cNvSpPr>
          <a:spLocks noChangeArrowheads="1"/>
        </xdr:cNvSpPr>
      </xdr:nvSpPr>
      <xdr:spPr bwMode="auto">
        <a:xfrm>
          <a:off x="24536400" y="1857375"/>
          <a:ext cx="0" cy="4653922"/>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この判定基準はＰｅｎｄ．</a:t>
          </a:r>
          <a:endParaRPr lang="ja-JP" altLang="en-US"/>
        </a:p>
      </xdr:txBody>
    </xdr:sp>
    <xdr:clientData/>
  </xdr:twoCellAnchor>
  <xdr:twoCellAnchor>
    <xdr:from>
      <xdr:col>24</xdr:col>
      <xdr:colOff>70485</xdr:colOff>
      <xdr:row>53</xdr:row>
      <xdr:rowOff>15240</xdr:rowOff>
    </xdr:from>
    <xdr:to>
      <xdr:col>29</xdr:col>
      <xdr:colOff>373344</xdr:colOff>
      <xdr:row>58</xdr:row>
      <xdr:rowOff>0</xdr:rowOff>
    </xdr:to>
    <xdr:sp macro="" textlink="">
      <xdr:nvSpPr>
        <xdr:cNvPr id="9" name="Text Box 733">
          <a:extLst>
            <a:ext uri="{FF2B5EF4-FFF2-40B4-BE49-F238E27FC236}">
              <a16:creationId xmlns:a16="http://schemas.microsoft.com/office/drawing/2014/main" id="{962A807D-368B-4008-8570-10FACD5D9164}"/>
            </a:ext>
          </a:extLst>
        </xdr:cNvPr>
        <xdr:cNvSpPr txBox="1">
          <a:spLocks noChangeArrowheads="1"/>
        </xdr:cNvSpPr>
      </xdr:nvSpPr>
      <xdr:spPr bwMode="auto">
        <a:xfrm>
          <a:off x="24536400" y="33533715"/>
          <a:ext cx="0" cy="84201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ＰＭ特性凡例：</a:t>
          </a:r>
        </a:p>
        <a:p>
          <a:pPr algn="l" rtl="0">
            <a:defRPr sz="1000"/>
          </a:pPr>
          <a:r>
            <a:rPr lang="ja-JP" altLang="en-US" sz="1100" b="0" i="0" u="none" strike="noStrike" baseline="0">
              <a:solidFill>
                <a:srgbClr val="000000"/>
              </a:solidFill>
              <a:latin typeface="ＭＳ Ｐゴシック"/>
              <a:ea typeface="ＭＳ Ｐゴシック"/>
            </a:rPr>
            <a:t>　◎＝必須（２点）</a:t>
          </a:r>
        </a:p>
        <a:p>
          <a:pPr algn="l" rtl="0">
            <a:lnSpc>
              <a:spcPts val="1300"/>
            </a:lnSpc>
            <a:defRPr sz="1000"/>
          </a:pPr>
          <a:r>
            <a:rPr lang="ja-JP" altLang="en-US" sz="1100" b="0" i="0" u="none" strike="noStrike" baseline="0">
              <a:solidFill>
                <a:srgbClr val="000000"/>
              </a:solidFill>
              <a:latin typeface="ＭＳ Ｐゴシック"/>
              <a:ea typeface="ＭＳ Ｐゴシック"/>
            </a:rPr>
            <a:t>　○＝必要（１点）</a:t>
          </a:r>
        </a:p>
        <a:p>
          <a:pPr algn="l" rtl="0">
            <a:lnSpc>
              <a:spcPts val="1300"/>
            </a:lnSpc>
            <a:defRPr sz="1000"/>
          </a:pPr>
          <a:r>
            <a:rPr lang="ja-JP" altLang="en-US" sz="1100" b="0" i="0" u="none" strike="noStrike" baseline="0">
              <a:solidFill>
                <a:srgbClr val="000000"/>
              </a:solidFill>
              <a:latin typeface="ＭＳ Ｐゴシック"/>
              <a:ea typeface="ＭＳ Ｐゴシック"/>
            </a:rPr>
            <a:t>　－＝不要（０点）</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開発可能性凡例：</a:t>
          </a:r>
        </a:p>
        <a:p>
          <a:pPr algn="l" rtl="0">
            <a:lnSpc>
              <a:spcPts val="1300"/>
            </a:lnSpc>
            <a:defRPr sz="1000"/>
          </a:pPr>
          <a:r>
            <a:rPr lang="ja-JP" altLang="en-US" sz="1100" b="0" i="0" u="none" strike="noStrike" baseline="0">
              <a:solidFill>
                <a:srgbClr val="000000"/>
              </a:solidFill>
              <a:latin typeface="ＭＳ Ｐゴシック"/>
              <a:ea typeface="ＭＳ Ｐゴシック"/>
            </a:rPr>
            <a:t>　高＝開発が充分に可能（２点）</a:t>
          </a:r>
        </a:p>
        <a:p>
          <a:pPr algn="l" rtl="0">
            <a:defRPr sz="1000"/>
          </a:pPr>
          <a:r>
            <a:rPr lang="ja-JP" altLang="en-US" sz="1100" b="0" i="0" u="none" strike="noStrike" baseline="0">
              <a:solidFill>
                <a:srgbClr val="000000"/>
              </a:solidFill>
              <a:latin typeface="ＭＳ Ｐゴシック"/>
              <a:ea typeface="ＭＳ Ｐゴシック"/>
            </a:rPr>
            <a:t>　中＝ある程度開発可能（１点）</a:t>
          </a:r>
        </a:p>
        <a:p>
          <a:pPr algn="l" rtl="0">
            <a:lnSpc>
              <a:spcPts val="1300"/>
            </a:lnSpc>
            <a:defRPr sz="1000"/>
          </a:pPr>
          <a:r>
            <a:rPr lang="ja-JP" altLang="en-US" sz="1100" b="0" i="0" u="none" strike="noStrike" baseline="0">
              <a:solidFill>
                <a:srgbClr val="000000"/>
              </a:solidFill>
              <a:latin typeface="ＭＳ Ｐゴシック"/>
              <a:ea typeface="ＭＳ Ｐゴシック"/>
            </a:rPr>
            <a:t>　低＝可能性が低い（０点）</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389282</xdr:colOff>
      <xdr:row>0</xdr:row>
      <xdr:rowOff>16565</xdr:rowOff>
    </xdr:from>
    <xdr:to>
      <xdr:col>14</xdr:col>
      <xdr:colOff>455545</xdr:colOff>
      <xdr:row>0</xdr:row>
      <xdr:rowOff>588064</xdr:rowOff>
    </xdr:to>
    <xdr:sp macro="" textlink="">
      <xdr:nvSpPr>
        <xdr:cNvPr id="10" name="吹き出し: 角を丸めた四角形 9">
          <a:extLst>
            <a:ext uri="{FF2B5EF4-FFF2-40B4-BE49-F238E27FC236}">
              <a16:creationId xmlns:a16="http://schemas.microsoft.com/office/drawing/2014/main" id="{1A7ABB43-A564-447C-8B53-B20AD2E22BB4}"/>
            </a:ext>
          </a:extLst>
        </xdr:cNvPr>
        <xdr:cNvSpPr/>
      </xdr:nvSpPr>
      <xdr:spPr>
        <a:xfrm>
          <a:off x="19149391" y="16565"/>
          <a:ext cx="4944719" cy="571499"/>
        </a:xfrm>
        <a:prstGeom prst="wedgeRoundRectCallout">
          <a:avLst>
            <a:gd name="adj1" fmla="val 20956"/>
            <a:gd name="adj2" fmla="val 7906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lstStyle/>
        <a:p>
          <a:pPr algn="l"/>
          <a:r>
            <a:rPr kumimoji="1" lang="ja-JP" altLang="en-US" sz="1100"/>
            <a:t>各社で自社の特性に合わせて、</a:t>
          </a:r>
          <a:r>
            <a:rPr kumimoji="1" lang="en-US" altLang="ja-JP" sz="1100"/>
            <a:t>PM</a:t>
          </a:r>
          <a:r>
            <a:rPr kumimoji="1" lang="ja-JP" altLang="en-US" sz="1100"/>
            <a:t>特性の必要性、開発可能性は再評価してご使用ください。</a:t>
          </a:r>
          <a:r>
            <a:rPr kumimoji="1" lang="en-US" altLang="ja-JP" sz="1100"/>
            <a:t>PM</a:t>
          </a:r>
          <a:r>
            <a:rPr kumimoji="1" lang="ja-JP" altLang="en-US" sz="1100"/>
            <a:t>特性表（説明資料）</a:t>
          </a:r>
          <a:r>
            <a:rPr kumimoji="1" lang="en-US" altLang="ja-JP" sz="1100"/>
            <a:t>P.7</a:t>
          </a:r>
          <a:r>
            <a:rPr kumimoji="1" lang="ja-JP" altLang="en-US" sz="1100"/>
            <a:t>を参照ください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D4D2-0535-410E-AF87-BE75FBE949CD}">
  <sheetPr>
    <tabColor indexed="13"/>
  </sheetPr>
  <dimension ref="A1:BP62"/>
  <sheetViews>
    <sheetView showGridLines="0" tabSelected="1" topLeftCell="A46" zoomScale="115" zoomScaleNormal="115" workbookViewId="0">
      <selection activeCell="N5" sqref="N5"/>
    </sheetView>
  </sheetViews>
  <sheetFormatPr defaultColWidth="2.625" defaultRowHeight="18.75" x14ac:dyDescent="0.4"/>
  <cols>
    <col min="1" max="1" width="5.625" style="1" customWidth="1"/>
    <col min="2" max="2" width="8.5" style="2" customWidth="1"/>
    <col min="3" max="3" width="13" style="16" customWidth="1"/>
    <col min="4" max="4" width="10.75" style="4" customWidth="1"/>
    <col min="5" max="5" width="25.125" style="230" customWidth="1"/>
    <col min="6" max="6" width="48.375" style="4" customWidth="1"/>
    <col min="7" max="7" width="24.25" style="4" customWidth="1"/>
    <col min="8" max="8" width="32.625" style="4" customWidth="1"/>
    <col min="9" max="9" width="37.875" style="4" customWidth="1"/>
    <col min="10" max="10" width="40.125" style="4" customWidth="1"/>
    <col min="11" max="11" width="22.75" style="4" customWidth="1"/>
    <col min="12" max="12" width="3.5" style="1" customWidth="1"/>
    <col min="13" max="14" width="18.875" style="1" customWidth="1"/>
    <col min="15" max="15" width="11.75" style="1" customWidth="1"/>
    <col min="16" max="18" width="19" style="1" hidden="1" customWidth="1"/>
    <col min="19" max="19" width="11.75" style="1" hidden="1" customWidth="1"/>
    <col min="20" max="20" width="36" style="1" hidden="1" customWidth="1"/>
    <col min="21" max="21" width="5" style="11" hidden="1" customWidth="1"/>
    <col min="22" max="23" width="5.75" style="11" hidden="1" customWidth="1"/>
    <col min="24" max="24" width="5.5" style="11" hidden="1" customWidth="1"/>
    <col min="25" max="25" width="8.25" style="11" hidden="1" customWidth="1"/>
    <col min="26" max="29" width="5" style="11" hidden="1" customWidth="1"/>
    <col min="30" max="30" width="8.25" style="11" hidden="1" customWidth="1"/>
    <col min="31" max="48" width="3" style="11" hidden="1" customWidth="1"/>
    <col min="49" max="49" width="0" style="1" hidden="1" customWidth="1"/>
    <col min="50" max="50" width="8.25" style="4" hidden="1" customWidth="1"/>
    <col min="51" max="51" width="14" style="4" hidden="1" customWidth="1"/>
    <col min="52" max="52" width="8.25" style="4" hidden="1" customWidth="1"/>
    <col min="53" max="53" width="12.75" style="4" hidden="1" customWidth="1"/>
    <col min="54" max="54" width="8.25" style="4" hidden="1" customWidth="1"/>
    <col min="55" max="55" width="10.875" style="4" hidden="1" customWidth="1"/>
    <col min="56" max="56" width="8.25" style="4" hidden="1" customWidth="1"/>
    <col min="57" max="57" width="14" style="4" hidden="1" customWidth="1"/>
    <col min="58" max="58" width="8.25" style="4" hidden="1" customWidth="1"/>
    <col min="59" max="59" width="12.75" style="4" hidden="1" customWidth="1"/>
    <col min="60" max="60" width="8.25" style="4" hidden="1" customWidth="1"/>
    <col min="61" max="61" width="10.875" style="4" hidden="1" customWidth="1"/>
    <col min="62" max="62" width="8.25" style="4" hidden="1" customWidth="1"/>
    <col min="63" max="63" width="12.75" style="4" hidden="1" customWidth="1"/>
    <col min="64" max="64" width="8.25" style="4" hidden="1" customWidth="1"/>
    <col min="65" max="65" width="10.875" style="4" hidden="1" customWidth="1"/>
    <col min="66" max="66" width="8.25" style="4" hidden="1" customWidth="1"/>
    <col min="67" max="67" width="10.875" style="4" hidden="1" customWidth="1"/>
    <col min="68" max="68" width="0" style="1" hidden="1" customWidth="1"/>
    <col min="69" max="69" width="2.625" style="1"/>
    <col min="70" max="70" width="3" style="1" bestFit="1" customWidth="1"/>
    <col min="71" max="16384" width="2.625" style="1"/>
  </cols>
  <sheetData>
    <row r="1" spans="1:68" ht="52.5" customHeight="1" thickBot="1" x14ac:dyDescent="0.45">
      <c r="C1" s="3" t="s">
        <v>0</v>
      </c>
      <c r="E1" s="5"/>
      <c r="F1" s="6"/>
      <c r="G1" s="7"/>
      <c r="H1" s="6"/>
      <c r="I1" s="6"/>
      <c r="J1" s="6"/>
      <c r="K1" s="6"/>
      <c r="U1" s="8" t="s">
        <v>1</v>
      </c>
      <c r="V1" s="9"/>
      <c r="W1" s="9"/>
      <c r="X1" s="9"/>
      <c r="Y1" s="9"/>
      <c r="Z1" s="9"/>
      <c r="AA1" s="9"/>
      <c r="AB1" s="9"/>
      <c r="AC1" s="9"/>
      <c r="AD1" s="10"/>
      <c r="AW1" s="1" t="s">
        <v>2</v>
      </c>
      <c r="AX1" s="12" t="s">
        <v>3</v>
      </c>
      <c r="AY1" s="13"/>
      <c r="AZ1" s="13"/>
      <c r="BA1" s="13"/>
      <c r="BB1" s="13"/>
      <c r="BC1" s="13"/>
      <c r="BD1" s="13"/>
      <c r="BE1" s="13"/>
      <c r="BF1" s="13"/>
      <c r="BG1" s="13"/>
      <c r="BH1" s="13"/>
      <c r="BI1" s="13"/>
      <c r="BJ1" s="13"/>
      <c r="BK1" s="13"/>
      <c r="BL1" s="13"/>
      <c r="BM1" s="13"/>
      <c r="BN1" s="13"/>
      <c r="BO1" s="14"/>
      <c r="BP1" s="1" t="s">
        <v>2</v>
      </c>
    </row>
    <row r="2" spans="1:68" ht="24.75" customHeight="1" thickBot="1" x14ac:dyDescent="0.45">
      <c r="A2" s="15"/>
      <c r="B2" s="11"/>
      <c r="D2" s="17"/>
      <c r="E2" s="18" t="s">
        <v>4</v>
      </c>
      <c r="F2" s="19"/>
      <c r="G2" s="20" t="s">
        <v>5</v>
      </c>
      <c r="H2" s="21"/>
      <c r="I2" s="22"/>
      <c r="J2" s="22"/>
      <c r="K2" s="23"/>
      <c r="L2" s="11"/>
      <c r="M2" s="24" t="s">
        <v>6</v>
      </c>
      <c r="N2" s="25"/>
      <c r="O2" s="26"/>
      <c r="P2" s="9" t="s">
        <v>7</v>
      </c>
      <c r="Q2" s="9"/>
      <c r="R2" s="9"/>
      <c r="S2" s="10"/>
      <c r="T2" s="11"/>
      <c r="U2" s="27" t="s">
        <v>8</v>
      </c>
      <c r="V2" s="28"/>
      <c r="W2" s="28"/>
      <c r="X2" s="28"/>
      <c r="Y2" s="29"/>
      <c r="Z2" s="30" t="s">
        <v>9</v>
      </c>
      <c r="AA2" s="31"/>
      <c r="AB2" s="31"/>
      <c r="AC2" s="31"/>
      <c r="AD2" s="32"/>
      <c r="AE2" s="33" t="s">
        <v>10</v>
      </c>
      <c r="AF2" s="34"/>
      <c r="AG2" s="34"/>
      <c r="AH2" s="34"/>
      <c r="AI2" s="34"/>
      <c r="AJ2" s="34"/>
      <c r="AK2" s="34"/>
      <c r="AL2" s="34"/>
      <c r="AM2" s="34"/>
      <c r="AN2" s="34"/>
      <c r="AO2" s="34"/>
      <c r="AP2" s="34"/>
      <c r="AQ2" s="34"/>
      <c r="AR2" s="34"/>
      <c r="AS2" s="34"/>
      <c r="AT2" s="34"/>
      <c r="AU2" s="34"/>
      <c r="AV2" s="35"/>
      <c r="AW2" s="11"/>
      <c r="AX2" s="36" t="s">
        <v>11</v>
      </c>
      <c r="AY2" s="37"/>
      <c r="AZ2" s="37" t="s">
        <v>12</v>
      </c>
      <c r="BA2" s="37"/>
      <c r="BB2" s="37" t="s">
        <v>13</v>
      </c>
      <c r="BC2" s="38"/>
      <c r="BD2" s="39" t="s">
        <v>14</v>
      </c>
      <c r="BE2" s="37"/>
      <c r="BF2" s="37" t="s">
        <v>15</v>
      </c>
      <c r="BG2" s="37"/>
      <c r="BH2" s="40" t="s">
        <v>16</v>
      </c>
      <c r="BI2" s="41"/>
      <c r="BJ2" s="42" t="s">
        <v>17</v>
      </c>
      <c r="BK2" s="37"/>
      <c r="BL2" s="37" t="s">
        <v>18</v>
      </c>
      <c r="BM2" s="37"/>
      <c r="BN2" s="43" t="s">
        <v>19</v>
      </c>
      <c r="BO2" s="38"/>
    </row>
    <row r="3" spans="1:68" s="2" customFormat="1" ht="38.25" thickBot="1" x14ac:dyDescent="0.45">
      <c r="A3" s="44" t="s">
        <v>20</v>
      </c>
      <c r="B3" s="45" t="s">
        <v>21</v>
      </c>
      <c r="C3" s="46" t="s">
        <v>22</v>
      </c>
      <c r="D3" s="46" t="s">
        <v>23</v>
      </c>
      <c r="E3" s="47" t="s">
        <v>24</v>
      </c>
      <c r="F3" s="48" t="s">
        <v>25</v>
      </c>
      <c r="G3" s="49" t="s">
        <v>26</v>
      </c>
      <c r="H3" s="49" t="s">
        <v>27</v>
      </c>
      <c r="I3" s="48" t="s">
        <v>28</v>
      </c>
      <c r="J3" s="48" t="s">
        <v>29</v>
      </c>
      <c r="K3" s="50" t="s">
        <v>30</v>
      </c>
      <c r="L3" s="51"/>
      <c r="M3" s="52" t="s">
        <v>8</v>
      </c>
      <c r="N3" s="53" t="s">
        <v>9</v>
      </c>
      <c r="O3" s="54" t="s">
        <v>31</v>
      </c>
      <c r="P3" s="55" t="s">
        <v>32</v>
      </c>
      <c r="Q3" s="53" t="s">
        <v>33</v>
      </c>
      <c r="R3" s="56" t="s">
        <v>34</v>
      </c>
      <c r="S3" s="54" t="s">
        <v>31</v>
      </c>
      <c r="T3" s="57" t="s">
        <v>35</v>
      </c>
      <c r="U3" s="58" t="s">
        <v>36</v>
      </c>
      <c r="V3" s="59" t="s">
        <v>37</v>
      </c>
      <c r="W3" s="60" t="s">
        <v>38</v>
      </c>
      <c r="X3" s="61" t="s">
        <v>39</v>
      </c>
      <c r="Y3" s="62" t="s">
        <v>40</v>
      </c>
      <c r="Z3" s="58" t="s">
        <v>41</v>
      </c>
      <c r="AA3" s="59" t="s">
        <v>42</v>
      </c>
      <c r="AB3" s="63" t="s">
        <v>43</v>
      </c>
      <c r="AC3" s="64" t="s">
        <v>39</v>
      </c>
      <c r="AD3" s="62" t="s">
        <v>40</v>
      </c>
      <c r="AE3" s="65" t="s">
        <v>44</v>
      </c>
      <c r="AF3" s="66"/>
      <c r="AG3" s="66"/>
      <c r="AH3" s="66"/>
      <c r="AI3" s="66"/>
      <c r="AJ3" s="66"/>
      <c r="AK3" s="66"/>
      <c r="AL3" s="66"/>
      <c r="AM3" s="67"/>
      <c r="AN3" s="68" t="s">
        <v>45</v>
      </c>
      <c r="AO3" s="66"/>
      <c r="AP3" s="66"/>
      <c r="AQ3" s="66"/>
      <c r="AR3" s="66"/>
      <c r="AS3" s="66"/>
      <c r="AT3" s="66"/>
      <c r="AU3" s="66"/>
      <c r="AV3" s="69"/>
      <c r="AW3" s="11"/>
      <c r="AX3" s="70" t="s">
        <v>8</v>
      </c>
      <c r="AY3" s="71" t="s">
        <v>46</v>
      </c>
      <c r="AZ3" s="72" t="s">
        <v>8</v>
      </c>
      <c r="BA3" s="71" t="s">
        <v>46</v>
      </c>
      <c r="BB3" s="72" t="s">
        <v>8</v>
      </c>
      <c r="BC3" s="73" t="s">
        <v>46</v>
      </c>
      <c r="BD3" s="74" t="s">
        <v>8</v>
      </c>
      <c r="BE3" s="71" t="s">
        <v>46</v>
      </c>
      <c r="BF3" s="72" t="s">
        <v>8</v>
      </c>
      <c r="BG3" s="71" t="s">
        <v>46</v>
      </c>
      <c r="BH3" s="72" t="s">
        <v>8</v>
      </c>
      <c r="BI3" s="71" t="s">
        <v>46</v>
      </c>
      <c r="BJ3" s="70" t="s">
        <v>8</v>
      </c>
      <c r="BK3" s="71" t="s">
        <v>47</v>
      </c>
      <c r="BL3" s="72" t="s">
        <v>8</v>
      </c>
      <c r="BM3" s="71" t="s">
        <v>47</v>
      </c>
      <c r="BN3" s="72" t="s">
        <v>8</v>
      </c>
      <c r="BO3" s="73" t="s">
        <v>47</v>
      </c>
    </row>
    <row r="4" spans="1:68" s="107" customFormat="1" ht="36" x14ac:dyDescent="0.35">
      <c r="A4" s="75">
        <v>1</v>
      </c>
      <c r="B4" s="76" t="s">
        <v>48</v>
      </c>
      <c r="C4" s="77" t="s">
        <v>49</v>
      </c>
      <c r="D4" s="78" t="s">
        <v>50</v>
      </c>
      <c r="E4" s="79" t="s">
        <v>51</v>
      </c>
      <c r="F4" s="80" t="s">
        <v>52</v>
      </c>
      <c r="G4" s="81" t="s">
        <v>53</v>
      </c>
      <c r="H4" s="82" t="s">
        <v>54</v>
      </c>
      <c r="I4" s="83" t="s">
        <v>55</v>
      </c>
      <c r="J4" s="84" t="s">
        <v>56</v>
      </c>
      <c r="K4" s="85"/>
      <c r="L4" s="86"/>
      <c r="M4" s="87" t="s">
        <v>400</v>
      </c>
      <c r="N4" s="88" t="s">
        <v>402</v>
      </c>
      <c r="O4" s="89" t="s">
        <v>57</v>
      </c>
      <c r="P4" s="90">
        <f t="shared" ref="P4:P33" si="0">(COUNTIF(AX4:BO4,"◎")*2+COUNTIF(AX4:BO4,"○")*1+COUNTIF(AX4:BO4,"-")*0)/(COUNTIF(AX4:BO4,"◎")+COUNTIF(AX4:BO4,"○")+COUNTIF(AX4:BO4,"-"))</f>
        <v>1.1111111111111112</v>
      </c>
      <c r="Q4" s="91">
        <f t="shared" ref="Q4:Q33" si="1">(COUNTIF(AX4:BO4,"高")*2+COUNTIF(AX4:BO4,"中")*1+COUNTIF(AX4:BO4,"低")*0)/(COUNTIF(AX4:BO4,"高")+COUNTIF(AX4:BO4,"中")+COUNTIF(AX4:BO4,"低"))</f>
        <v>0.1111111111111111</v>
      </c>
      <c r="R4" s="92">
        <f>P4-Q4</f>
        <v>1</v>
      </c>
      <c r="S4" s="93" t="s">
        <v>57</v>
      </c>
      <c r="T4" s="94" t="str">
        <f>$B$4&amp;" "&amp;C4</f>
        <v>資質特性 気質的側面</v>
      </c>
      <c r="U4" s="95">
        <f t="shared" ref="U4:U52" si="2">COUNTIF(AX4:BO4,"◎")/(COUNTIF(AX4:BO4,"◎")+COUNTIF(AX4:BO4,"○")+COUNTIF(AX4:BO4,"-"))</f>
        <v>0.33333333333333331</v>
      </c>
      <c r="V4" s="96">
        <f t="shared" ref="V4:V52" si="3">COUNTIF(AX4:BO4,"○")/(COUNTIF(AX4:BO4,"◎")+COUNTIF(AX4:BO4,"○")+COUNTIF(AX4:BO4,"-"))</f>
        <v>0.44444444444444442</v>
      </c>
      <c r="W4" s="97">
        <f t="shared" ref="W4:W52" si="4">COUNTIF(AX4:BO4,"-")/(COUNTIF(AX4:BO4,"◎")+COUNTIF(AX4:BO4,"○")+COUNTIF(AX4:BO4,"-"))</f>
        <v>0.22222222222222221</v>
      </c>
      <c r="X4" s="98">
        <f>MAX(U4,V4,W4)</f>
        <v>0.44444444444444442</v>
      </c>
      <c r="Y4" s="99">
        <f>AVEDEV(AE4:AM4)</f>
        <v>0.59259259259259245</v>
      </c>
      <c r="Z4" s="95">
        <f t="shared" ref="Z4:Z52" si="5">COUNTIF(AX4:BO4,"高")/(COUNTIF(AX4:BO4,"高")+COUNTIF(AX4:BO4,"中")+COUNTIF(AX4:BO4,"低"))</f>
        <v>0</v>
      </c>
      <c r="AA4" s="96">
        <f t="shared" ref="AA4:AA52" si="6">COUNTIF(AX4:BO4,"中")/(COUNTIF(AX4:BO4,"高")+COUNTIF(AX4:BO4,"中")+COUNTIF(AX4:BO4,"低"))</f>
        <v>0.1111111111111111</v>
      </c>
      <c r="AB4" s="100">
        <f t="shared" ref="AB4:AB52" si="7">COUNTIF(AX4:BO4,"低")/(COUNTIF(AX4:BO4,"高")+COUNTIF(AX4:BO4,"中")+COUNTIF(AX4:BO4,"低"))</f>
        <v>0.88888888888888884</v>
      </c>
      <c r="AC4" s="101">
        <f>MAX(Z4,AA4,AB4)</f>
        <v>0.88888888888888884</v>
      </c>
      <c r="AD4" s="99">
        <f>AVEDEV(AN4:AV4)</f>
        <v>0.19753086419753088</v>
      </c>
      <c r="AE4" s="102">
        <f t="shared" ref="AE4:AE52" si="8">IF(AX4="◎",2,IF(AX4="○",1,IF(AX4="-",0)))</f>
        <v>2</v>
      </c>
      <c r="AF4" s="103">
        <f t="shared" ref="AF4:AF52" si="9">IF(AZ4="◎",2,IF(AZ4="○",1,IF(AZ4="-",0)))</f>
        <v>0</v>
      </c>
      <c r="AG4" s="103">
        <f t="shared" ref="AG4:AG52" si="10">IF(BB4="◎",2,IF(BB4="○",1,IF(BB4="-",0)))</f>
        <v>2</v>
      </c>
      <c r="AH4" s="103">
        <f t="shared" ref="AH4:AH52" si="11">IF(BD4="◎",2,IF(BD4="○",1,IF(BD4="-",0)))</f>
        <v>0</v>
      </c>
      <c r="AI4" s="103">
        <f t="shared" ref="AI4:AI52" si="12">IF(BF4="◎",2,IF(BF4="○",1,IF(BF4="-",0)))</f>
        <v>1</v>
      </c>
      <c r="AJ4" s="103">
        <f t="shared" ref="AJ4:AJ52" si="13">IF(BH4="◎",2,IF(BH4="○",1,IF(BH4="-",0)))</f>
        <v>2</v>
      </c>
      <c r="AK4" s="103">
        <f t="shared" ref="AK4:AK52" si="14">IF(BJ4="◎",2,IF(BJ4="○",1,IF(BJ4="-",0)))</f>
        <v>1</v>
      </c>
      <c r="AL4" s="103">
        <f t="shared" ref="AL4:AL52" si="15">IF(BL4="◎",2,IF(BL4="○",1,IF(BL4="-",0)))</f>
        <v>1</v>
      </c>
      <c r="AM4" s="104">
        <f t="shared" ref="AM4:AM52" si="16">IF(BN4="◎",2,IF(BN4="○",1,IF(BN4="-",0)))</f>
        <v>1</v>
      </c>
      <c r="AN4" s="105">
        <f t="shared" ref="AN4:AN52" si="17">IF(AY4="高",2,IF(AY4="中",1,IF(AY4="低",0)))</f>
        <v>0</v>
      </c>
      <c r="AO4" s="103">
        <f t="shared" ref="AO4:AO52" si="18">IF(BA4="高",2,IF(BA4="中",1,IF(BA4="低",0)))</f>
        <v>0</v>
      </c>
      <c r="AP4" s="103">
        <f t="shared" ref="AP4:AP52" si="19">IF(BC4="高",2,IF(BC4="中",1,IF(BC4="低",0)))</f>
        <v>0</v>
      </c>
      <c r="AQ4" s="103">
        <f t="shared" ref="AQ4:AQ52" si="20">IF(BE4="高",2,IF(BE4="中",1,IF(BE4="低",0)))</f>
        <v>0</v>
      </c>
      <c r="AR4" s="103">
        <f t="shared" ref="AR4:AR52" si="21">IF(BG4="高",2,IF(BG4="中",1,IF(BG4="低",0)))</f>
        <v>1</v>
      </c>
      <c r="AS4" s="103">
        <f t="shared" ref="AS4:AS52" si="22">IF(BI4="高",2,IF(BI4="中",1,IF(BI4="低",0)))</f>
        <v>0</v>
      </c>
      <c r="AT4" s="103">
        <f t="shared" ref="AT4:AT52" si="23">IF(BK4="高",2,IF(BK4="中",1,IF(BK4="低",0)))</f>
        <v>0</v>
      </c>
      <c r="AU4" s="103">
        <f t="shared" ref="AU4:AU52" si="24">IF(BM4="高",2,IF(BM4="中",1,IF(BM4="低",0)))</f>
        <v>0</v>
      </c>
      <c r="AV4" s="106">
        <f t="shared" ref="AV4:AV52" si="25">IF(BO4="高",2,IF(BO4="中",1,IF(BO4="低",0)))</f>
        <v>0</v>
      </c>
      <c r="AX4" s="108" t="s">
        <v>36</v>
      </c>
      <c r="AY4" s="109" t="s">
        <v>43</v>
      </c>
      <c r="AZ4" s="109" t="s">
        <v>58</v>
      </c>
      <c r="BA4" s="109" t="s">
        <v>43</v>
      </c>
      <c r="BB4" s="109" t="s">
        <v>36</v>
      </c>
      <c r="BC4" s="110" t="s">
        <v>43</v>
      </c>
      <c r="BD4" s="111" t="s">
        <v>38</v>
      </c>
      <c r="BE4" s="109" t="s">
        <v>59</v>
      </c>
      <c r="BF4" s="109" t="s">
        <v>37</v>
      </c>
      <c r="BG4" s="109" t="s">
        <v>42</v>
      </c>
      <c r="BH4" s="109" t="s">
        <v>36</v>
      </c>
      <c r="BI4" s="112" t="s">
        <v>43</v>
      </c>
      <c r="BJ4" s="108" t="s">
        <v>37</v>
      </c>
      <c r="BK4" s="109" t="s">
        <v>43</v>
      </c>
      <c r="BL4" s="109" t="s">
        <v>37</v>
      </c>
      <c r="BM4" s="109" t="s">
        <v>43</v>
      </c>
      <c r="BN4" s="109" t="s">
        <v>37</v>
      </c>
      <c r="BO4" s="110" t="s">
        <v>59</v>
      </c>
    </row>
    <row r="5" spans="1:68" s="107" customFormat="1" ht="36" x14ac:dyDescent="0.35">
      <c r="A5" s="113">
        <v>2</v>
      </c>
      <c r="B5" s="114" t="s">
        <v>60</v>
      </c>
      <c r="C5" s="115" t="s">
        <v>61</v>
      </c>
      <c r="D5" s="116" t="s">
        <v>62</v>
      </c>
      <c r="E5" s="117" t="s">
        <v>63</v>
      </c>
      <c r="F5" s="118" t="s">
        <v>64</v>
      </c>
      <c r="G5" s="119" t="s">
        <v>65</v>
      </c>
      <c r="H5" s="120" t="s">
        <v>66</v>
      </c>
      <c r="I5" s="121" t="s">
        <v>67</v>
      </c>
      <c r="J5" s="121" t="s">
        <v>68</v>
      </c>
      <c r="K5" s="122"/>
      <c r="L5" s="86"/>
      <c r="M5" s="123" t="s">
        <v>400</v>
      </c>
      <c r="N5" s="124" t="s">
        <v>402</v>
      </c>
      <c r="O5" s="125" t="s">
        <v>57</v>
      </c>
      <c r="P5" s="126">
        <f t="shared" si="0"/>
        <v>1.7777777777777777</v>
      </c>
      <c r="Q5" s="127">
        <f t="shared" si="1"/>
        <v>0.1111111111111111</v>
      </c>
      <c r="R5" s="128">
        <f t="shared" ref="R5:R52" si="26">P5-Q5</f>
        <v>1.6666666666666665</v>
      </c>
      <c r="S5" s="129" t="s">
        <v>57</v>
      </c>
      <c r="T5" s="130"/>
      <c r="U5" s="131">
        <f t="shared" si="2"/>
        <v>0.77777777777777779</v>
      </c>
      <c r="V5" s="132">
        <f t="shared" si="3"/>
        <v>0.22222222222222221</v>
      </c>
      <c r="W5" s="133">
        <f t="shared" si="4"/>
        <v>0</v>
      </c>
      <c r="X5" s="134">
        <f t="shared" ref="X5:X52" si="27">MAX(U5,V5,W5)</f>
        <v>0.77777777777777779</v>
      </c>
      <c r="Y5" s="135">
        <f t="shared" ref="Y5:Y52" si="28">AVEDEV(AE5:AM5)</f>
        <v>0.34567901234567905</v>
      </c>
      <c r="Z5" s="131">
        <f t="shared" si="5"/>
        <v>0</v>
      </c>
      <c r="AA5" s="132">
        <f t="shared" si="6"/>
        <v>0.1111111111111111</v>
      </c>
      <c r="AB5" s="136">
        <f t="shared" si="7"/>
        <v>0.88888888888888884</v>
      </c>
      <c r="AC5" s="137">
        <f t="shared" ref="AC5:AC52" si="29">MAX(Z5,AA5,AB5)</f>
        <v>0.88888888888888884</v>
      </c>
      <c r="AD5" s="135">
        <f t="shared" ref="AD5:AD52" si="30">AVEDEV(AN5:AV5)</f>
        <v>0.19753086419753088</v>
      </c>
      <c r="AE5" s="138">
        <f t="shared" si="8"/>
        <v>2</v>
      </c>
      <c r="AF5" s="139">
        <f t="shared" si="9"/>
        <v>1</v>
      </c>
      <c r="AG5" s="139">
        <f t="shared" si="10"/>
        <v>2</v>
      </c>
      <c r="AH5" s="139">
        <f t="shared" si="11"/>
        <v>2</v>
      </c>
      <c r="AI5" s="139">
        <f t="shared" si="12"/>
        <v>1</v>
      </c>
      <c r="AJ5" s="139">
        <f t="shared" si="13"/>
        <v>2</v>
      </c>
      <c r="AK5" s="139">
        <f t="shared" si="14"/>
        <v>2</v>
      </c>
      <c r="AL5" s="139">
        <f t="shared" si="15"/>
        <v>2</v>
      </c>
      <c r="AM5" s="140">
        <f t="shared" si="16"/>
        <v>2</v>
      </c>
      <c r="AN5" s="141">
        <f t="shared" si="17"/>
        <v>0</v>
      </c>
      <c r="AO5" s="139">
        <f t="shared" si="18"/>
        <v>0</v>
      </c>
      <c r="AP5" s="139">
        <f t="shared" si="19"/>
        <v>0</v>
      </c>
      <c r="AQ5" s="139">
        <f t="shared" si="20"/>
        <v>0</v>
      </c>
      <c r="AR5" s="139">
        <f t="shared" si="21"/>
        <v>1</v>
      </c>
      <c r="AS5" s="139">
        <f t="shared" si="22"/>
        <v>0</v>
      </c>
      <c r="AT5" s="139">
        <f t="shared" si="23"/>
        <v>0</v>
      </c>
      <c r="AU5" s="139">
        <f t="shared" si="24"/>
        <v>0</v>
      </c>
      <c r="AV5" s="142">
        <f t="shared" si="25"/>
        <v>0</v>
      </c>
      <c r="AX5" s="143" t="s">
        <v>36</v>
      </c>
      <c r="AY5" s="144" t="s">
        <v>43</v>
      </c>
      <c r="AZ5" s="144" t="s">
        <v>37</v>
      </c>
      <c r="BA5" s="144" t="s">
        <v>43</v>
      </c>
      <c r="BB5" s="144" t="s">
        <v>69</v>
      </c>
      <c r="BC5" s="145" t="s">
        <v>43</v>
      </c>
      <c r="BD5" s="146" t="s">
        <v>36</v>
      </c>
      <c r="BE5" s="144" t="s">
        <v>59</v>
      </c>
      <c r="BF5" s="144" t="s">
        <v>37</v>
      </c>
      <c r="BG5" s="144" t="s">
        <v>70</v>
      </c>
      <c r="BH5" s="144" t="s">
        <v>36</v>
      </c>
      <c r="BI5" s="147" t="s">
        <v>43</v>
      </c>
      <c r="BJ5" s="143" t="s">
        <v>36</v>
      </c>
      <c r="BK5" s="144" t="s">
        <v>43</v>
      </c>
      <c r="BL5" s="144" t="s">
        <v>36</v>
      </c>
      <c r="BM5" s="144" t="s">
        <v>43</v>
      </c>
      <c r="BN5" s="144" t="s">
        <v>36</v>
      </c>
      <c r="BO5" s="145" t="s">
        <v>43</v>
      </c>
    </row>
    <row r="6" spans="1:68" s="107" customFormat="1" ht="36" x14ac:dyDescent="0.35">
      <c r="A6" s="113">
        <v>3</v>
      </c>
      <c r="B6" s="114" t="s">
        <v>60</v>
      </c>
      <c r="C6" s="115" t="s">
        <v>61</v>
      </c>
      <c r="D6" s="148" t="s">
        <v>71</v>
      </c>
      <c r="E6" s="117" t="s">
        <v>72</v>
      </c>
      <c r="F6" s="118" t="s">
        <v>73</v>
      </c>
      <c r="G6" s="149" t="s">
        <v>74</v>
      </c>
      <c r="H6" s="120" t="s">
        <v>75</v>
      </c>
      <c r="I6" s="121" t="s">
        <v>76</v>
      </c>
      <c r="J6" s="121" t="s">
        <v>77</v>
      </c>
      <c r="K6" s="122"/>
      <c r="L6" s="86"/>
      <c r="M6" s="123" t="s">
        <v>400</v>
      </c>
      <c r="N6" s="124" t="s">
        <v>402</v>
      </c>
      <c r="O6" s="125" t="s">
        <v>57</v>
      </c>
      <c r="P6" s="126">
        <f t="shared" si="0"/>
        <v>1.2222222222222223</v>
      </c>
      <c r="Q6" s="127">
        <f t="shared" si="1"/>
        <v>0.1111111111111111</v>
      </c>
      <c r="R6" s="128">
        <f t="shared" si="26"/>
        <v>1.1111111111111112</v>
      </c>
      <c r="S6" s="129" t="s">
        <v>57</v>
      </c>
      <c r="T6" s="130"/>
      <c r="U6" s="131">
        <f t="shared" si="2"/>
        <v>0.22222222222222221</v>
      </c>
      <c r="V6" s="132">
        <f t="shared" si="3"/>
        <v>0.77777777777777779</v>
      </c>
      <c r="W6" s="133">
        <f t="shared" si="4"/>
        <v>0</v>
      </c>
      <c r="X6" s="134">
        <f t="shared" si="27"/>
        <v>0.77777777777777779</v>
      </c>
      <c r="Y6" s="135">
        <f t="shared" si="28"/>
        <v>0.34567901234567905</v>
      </c>
      <c r="Z6" s="131">
        <f t="shared" si="5"/>
        <v>0</v>
      </c>
      <c r="AA6" s="132">
        <f t="shared" si="6"/>
        <v>0.1111111111111111</v>
      </c>
      <c r="AB6" s="136">
        <f t="shared" si="7"/>
        <v>0.88888888888888884</v>
      </c>
      <c r="AC6" s="137">
        <f t="shared" si="29"/>
        <v>0.88888888888888884</v>
      </c>
      <c r="AD6" s="135">
        <f t="shared" si="30"/>
        <v>0.19753086419753091</v>
      </c>
      <c r="AE6" s="138">
        <f t="shared" si="8"/>
        <v>1</v>
      </c>
      <c r="AF6" s="139">
        <f t="shared" si="9"/>
        <v>1</v>
      </c>
      <c r="AG6" s="139">
        <f t="shared" si="10"/>
        <v>1</v>
      </c>
      <c r="AH6" s="139">
        <f t="shared" si="11"/>
        <v>2</v>
      </c>
      <c r="AI6" s="139">
        <f t="shared" si="12"/>
        <v>1</v>
      </c>
      <c r="AJ6" s="139">
        <f t="shared" si="13"/>
        <v>2</v>
      </c>
      <c r="AK6" s="139">
        <f t="shared" si="14"/>
        <v>1</v>
      </c>
      <c r="AL6" s="139">
        <f t="shared" si="15"/>
        <v>1</v>
      </c>
      <c r="AM6" s="140">
        <f t="shared" si="16"/>
        <v>1</v>
      </c>
      <c r="AN6" s="141">
        <f t="shared" si="17"/>
        <v>0</v>
      </c>
      <c r="AO6" s="139">
        <f t="shared" si="18"/>
        <v>1</v>
      </c>
      <c r="AP6" s="139">
        <f t="shared" si="19"/>
        <v>0</v>
      </c>
      <c r="AQ6" s="139">
        <f t="shared" si="20"/>
        <v>0</v>
      </c>
      <c r="AR6" s="139">
        <f t="shared" si="21"/>
        <v>0</v>
      </c>
      <c r="AS6" s="139">
        <f t="shared" si="22"/>
        <v>0</v>
      </c>
      <c r="AT6" s="139">
        <f t="shared" si="23"/>
        <v>0</v>
      </c>
      <c r="AU6" s="139">
        <f t="shared" si="24"/>
        <v>0</v>
      </c>
      <c r="AV6" s="142">
        <f t="shared" si="25"/>
        <v>0</v>
      </c>
      <c r="AX6" s="143" t="s">
        <v>37</v>
      </c>
      <c r="AY6" s="144" t="s">
        <v>43</v>
      </c>
      <c r="AZ6" s="144" t="s">
        <v>37</v>
      </c>
      <c r="BA6" s="144" t="s">
        <v>42</v>
      </c>
      <c r="BB6" s="144" t="s">
        <v>78</v>
      </c>
      <c r="BC6" s="145" t="s">
        <v>43</v>
      </c>
      <c r="BD6" s="146" t="s">
        <v>36</v>
      </c>
      <c r="BE6" s="144" t="s">
        <v>59</v>
      </c>
      <c r="BF6" s="144" t="s">
        <v>37</v>
      </c>
      <c r="BG6" s="144" t="s">
        <v>43</v>
      </c>
      <c r="BH6" s="144" t="s">
        <v>36</v>
      </c>
      <c r="BI6" s="147" t="s">
        <v>43</v>
      </c>
      <c r="BJ6" s="143" t="s">
        <v>37</v>
      </c>
      <c r="BK6" s="144" t="s">
        <v>43</v>
      </c>
      <c r="BL6" s="144" t="s">
        <v>37</v>
      </c>
      <c r="BM6" s="144" t="s">
        <v>43</v>
      </c>
      <c r="BN6" s="144" t="s">
        <v>37</v>
      </c>
      <c r="BO6" s="145" t="s">
        <v>43</v>
      </c>
    </row>
    <row r="7" spans="1:68" s="107" customFormat="1" ht="84" x14ac:dyDescent="0.35">
      <c r="A7" s="113">
        <v>4</v>
      </c>
      <c r="B7" s="114" t="s">
        <v>60</v>
      </c>
      <c r="C7" s="115" t="s">
        <v>61</v>
      </c>
      <c r="D7" s="116" t="s">
        <v>79</v>
      </c>
      <c r="E7" s="150" t="s">
        <v>80</v>
      </c>
      <c r="F7" s="118" t="s">
        <v>81</v>
      </c>
      <c r="G7" s="149" t="s">
        <v>74</v>
      </c>
      <c r="H7" s="120" t="s">
        <v>82</v>
      </c>
      <c r="I7" s="121" t="s">
        <v>83</v>
      </c>
      <c r="J7" s="121" t="s">
        <v>84</v>
      </c>
      <c r="K7" s="122"/>
      <c r="L7" s="86"/>
      <c r="M7" s="123" t="s">
        <v>401</v>
      </c>
      <c r="N7" s="124" t="s">
        <v>402</v>
      </c>
      <c r="O7" s="151" t="s">
        <v>85</v>
      </c>
      <c r="P7" s="126">
        <f t="shared" si="0"/>
        <v>0.88888888888888884</v>
      </c>
      <c r="Q7" s="127">
        <f t="shared" si="1"/>
        <v>0.1111111111111111</v>
      </c>
      <c r="R7" s="128">
        <f t="shared" si="26"/>
        <v>0.77777777777777768</v>
      </c>
      <c r="S7" s="152" t="s">
        <v>85</v>
      </c>
      <c r="T7" s="130"/>
      <c r="U7" s="131">
        <f t="shared" si="2"/>
        <v>0</v>
      </c>
      <c r="V7" s="132">
        <f t="shared" si="3"/>
        <v>0.88888888888888884</v>
      </c>
      <c r="W7" s="133">
        <f t="shared" si="4"/>
        <v>0.1111111111111111</v>
      </c>
      <c r="X7" s="134">
        <f t="shared" si="27"/>
        <v>0.88888888888888884</v>
      </c>
      <c r="Y7" s="135">
        <f t="shared" si="28"/>
        <v>0.19753086419753091</v>
      </c>
      <c r="Z7" s="131">
        <f t="shared" si="5"/>
        <v>0</v>
      </c>
      <c r="AA7" s="132">
        <f t="shared" si="6"/>
        <v>0.1111111111111111</v>
      </c>
      <c r="AB7" s="136">
        <f t="shared" si="7"/>
        <v>0.88888888888888884</v>
      </c>
      <c r="AC7" s="137">
        <f t="shared" si="29"/>
        <v>0.88888888888888884</v>
      </c>
      <c r="AD7" s="135">
        <f t="shared" si="30"/>
        <v>0.19753086419753088</v>
      </c>
      <c r="AE7" s="138">
        <f t="shared" si="8"/>
        <v>1</v>
      </c>
      <c r="AF7" s="139">
        <f t="shared" si="9"/>
        <v>0</v>
      </c>
      <c r="AG7" s="139">
        <f t="shared" si="10"/>
        <v>1</v>
      </c>
      <c r="AH7" s="139">
        <f t="shared" si="11"/>
        <v>1</v>
      </c>
      <c r="AI7" s="139">
        <f t="shared" si="12"/>
        <v>1</v>
      </c>
      <c r="AJ7" s="139">
        <f t="shared" si="13"/>
        <v>1</v>
      </c>
      <c r="AK7" s="139">
        <f t="shared" si="14"/>
        <v>1</v>
      </c>
      <c r="AL7" s="139">
        <f t="shared" si="15"/>
        <v>1</v>
      </c>
      <c r="AM7" s="140">
        <f t="shared" si="16"/>
        <v>1</v>
      </c>
      <c r="AN7" s="141">
        <f t="shared" si="17"/>
        <v>0</v>
      </c>
      <c r="AO7" s="139">
        <f t="shared" si="18"/>
        <v>0</v>
      </c>
      <c r="AP7" s="139">
        <f t="shared" si="19"/>
        <v>0</v>
      </c>
      <c r="AQ7" s="139">
        <f t="shared" si="20"/>
        <v>0</v>
      </c>
      <c r="AR7" s="139">
        <f t="shared" si="21"/>
        <v>1</v>
      </c>
      <c r="AS7" s="139">
        <f t="shared" si="22"/>
        <v>0</v>
      </c>
      <c r="AT7" s="139">
        <f t="shared" si="23"/>
        <v>0</v>
      </c>
      <c r="AU7" s="139">
        <f t="shared" si="24"/>
        <v>0</v>
      </c>
      <c r="AV7" s="142">
        <f t="shared" si="25"/>
        <v>0</v>
      </c>
      <c r="AX7" s="143" t="s">
        <v>37</v>
      </c>
      <c r="AY7" s="144" t="s">
        <v>43</v>
      </c>
      <c r="AZ7" s="144" t="s">
        <v>38</v>
      </c>
      <c r="BA7" s="144" t="s">
        <v>43</v>
      </c>
      <c r="BB7" s="144" t="s">
        <v>37</v>
      </c>
      <c r="BC7" s="145" t="s">
        <v>43</v>
      </c>
      <c r="BD7" s="146" t="s">
        <v>37</v>
      </c>
      <c r="BE7" s="144" t="s">
        <v>59</v>
      </c>
      <c r="BF7" s="144" t="s">
        <v>37</v>
      </c>
      <c r="BG7" s="144" t="s">
        <v>42</v>
      </c>
      <c r="BH7" s="144" t="s">
        <v>37</v>
      </c>
      <c r="BI7" s="147" t="s">
        <v>43</v>
      </c>
      <c r="BJ7" s="143" t="s">
        <v>37</v>
      </c>
      <c r="BK7" s="144" t="s">
        <v>43</v>
      </c>
      <c r="BL7" s="144" t="s">
        <v>37</v>
      </c>
      <c r="BM7" s="144" t="s">
        <v>43</v>
      </c>
      <c r="BN7" s="144" t="s">
        <v>37</v>
      </c>
      <c r="BO7" s="145" t="s">
        <v>43</v>
      </c>
    </row>
    <row r="8" spans="1:68" s="107" customFormat="1" ht="60" x14ac:dyDescent="0.35">
      <c r="A8" s="113">
        <v>5</v>
      </c>
      <c r="B8" s="114" t="s">
        <v>60</v>
      </c>
      <c r="C8" s="115" t="s">
        <v>61</v>
      </c>
      <c r="D8" s="116" t="s">
        <v>86</v>
      </c>
      <c r="E8" s="117" t="s">
        <v>87</v>
      </c>
      <c r="F8" s="118" t="s">
        <v>88</v>
      </c>
      <c r="G8" s="119" t="s">
        <v>89</v>
      </c>
      <c r="H8" s="120" t="s">
        <v>90</v>
      </c>
      <c r="I8" s="121" t="s">
        <v>91</v>
      </c>
      <c r="J8" s="121" t="s">
        <v>92</v>
      </c>
      <c r="K8" s="122"/>
      <c r="L8" s="86"/>
      <c r="M8" s="123" t="s">
        <v>401</v>
      </c>
      <c r="N8" s="124" t="s">
        <v>402</v>
      </c>
      <c r="O8" s="151" t="s">
        <v>85</v>
      </c>
      <c r="P8" s="126">
        <f t="shared" si="0"/>
        <v>0.66666666666666663</v>
      </c>
      <c r="Q8" s="127">
        <f t="shared" si="1"/>
        <v>0</v>
      </c>
      <c r="R8" s="128">
        <f t="shared" si="26"/>
        <v>0.66666666666666663</v>
      </c>
      <c r="S8" s="152" t="s">
        <v>85</v>
      </c>
      <c r="T8" s="130"/>
      <c r="U8" s="131">
        <f t="shared" si="2"/>
        <v>0</v>
      </c>
      <c r="V8" s="132">
        <f t="shared" si="3"/>
        <v>0.66666666666666663</v>
      </c>
      <c r="W8" s="133">
        <f t="shared" si="4"/>
        <v>0.33333333333333331</v>
      </c>
      <c r="X8" s="134">
        <f t="shared" si="27"/>
        <v>0.66666666666666663</v>
      </c>
      <c r="Y8" s="135">
        <f t="shared" si="28"/>
        <v>0.44444444444444442</v>
      </c>
      <c r="Z8" s="131">
        <f t="shared" si="5"/>
        <v>0</v>
      </c>
      <c r="AA8" s="132">
        <f t="shared" si="6"/>
        <v>0</v>
      </c>
      <c r="AB8" s="136">
        <f t="shared" si="7"/>
        <v>1</v>
      </c>
      <c r="AC8" s="137">
        <f t="shared" si="29"/>
        <v>1</v>
      </c>
      <c r="AD8" s="135">
        <f t="shared" si="30"/>
        <v>0</v>
      </c>
      <c r="AE8" s="138">
        <f t="shared" si="8"/>
        <v>1</v>
      </c>
      <c r="AF8" s="139">
        <f t="shared" si="9"/>
        <v>0</v>
      </c>
      <c r="AG8" s="139">
        <f t="shared" si="10"/>
        <v>0</v>
      </c>
      <c r="AH8" s="139">
        <f t="shared" si="11"/>
        <v>1</v>
      </c>
      <c r="AI8" s="139">
        <f t="shared" si="12"/>
        <v>1</v>
      </c>
      <c r="AJ8" s="139">
        <f t="shared" si="13"/>
        <v>0</v>
      </c>
      <c r="AK8" s="139">
        <f t="shared" si="14"/>
        <v>1</v>
      </c>
      <c r="AL8" s="139">
        <f t="shared" si="15"/>
        <v>1</v>
      </c>
      <c r="AM8" s="140">
        <f t="shared" si="16"/>
        <v>1</v>
      </c>
      <c r="AN8" s="141">
        <f t="shared" si="17"/>
        <v>0</v>
      </c>
      <c r="AO8" s="139">
        <f t="shared" si="18"/>
        <v>0</v>
      </c>
      <c r="AP8" s="139">
        <f t="shared" si="19"/>
        <v>0</v>
      </c>
      <c r="AQ8" s="139">
        <f t="shared" si="20"/>
        <v>0</v>
      </c>
      <c r="AR8" s="139">
        <f t="shared" si="21"/>
        <v>0</v>
      </c>
      <c r="AS8" s="139">
        <f t="shared" si="22"/>
        <v>0</v>
      </c>
      <c r="AT8" s="139">
        <f t="shared" si="23"/>
        <v>0</v>
      </c>
      <c r="AU8" s="139">
        <f t="shared" si="24"/>
        <v>0</v>
      </c>
      <c r="AV8" s="142">
        <f t="shared" si="25"/>
        <v>0</v>
      </c>
      <c r="AX8" s="143" t="s">
        <v>37</v>
      </c>
      <c r="AY8" s="144" t="s">
        <v>43</v>
      </c>
      <c r="AZ8" s="144" t="s">
        <v>58</v>
      </c>
      <c r="BA8" s="144" t="s">
        <v>43</v>
      </c>
      <c r="BB8" s="144" t="s">
        <v>38</v>
      </c>
      <c r="BC8" s="145" t="s">
        <v>43</v>
      </c>
      <c r="BD8" s="146" t="s">
        <v>37</v>
      </c>
      <c r="BE8" s="144" t="s">
        <v>59</v>
      </c>
      <c r="BF8" s="144" t="s">
        <v>37</v>
      </c>
      <c r="BG8" s="144" t="s">
        <v>43</v>
      </c>
      <c r="BH8" s="144" t="s">
        <v>38</v>
      </c>
      <c r="BI8" s="147" t="s">
        <v>43</v>
      </c>
      <c r="BJ8" s="143" t="s">
        <v>37</v>
      </c>
      <c r="BK8" s="144" t="s">
        <v>43</v>
      </c>
      <c r="BL8" s="144" t="s">
        <v>37</v>
      </c>
      <c r="BM8" s="144" t="s">
        <v>43</v>
      </c>
      <c r="BN8" s="144" t="s">
        <v>37</v>
      </c>
      <c r="BO8" s="145" t="s">
        <v>43</v>
      </c>
    </row>
    <row r="9" spans="1:68" s="107" customFormat="1" ht="48" x14ac:dyDescent="0.35">
      <c r="A9" s="113">
        <v>6</v>
      </c>
      <c r="B9" s="114" t="s">
        <v>60</v>
      </c>
      <c r="C9" s="115" t="s">
        <v>61</v>
      </c>
      <c r="D9" s="116" t="s">
        <v>93</v>
      </c>
      <c r="E9" s="117" t="s">
        <v>94</v>
      </c>
      <c r="F9" s="118" t="s">
        <v>95</v>
      </c>
      <c r="G9" s="81" t="s">
        <v>96</v>
      </c>
      <c r="H9" s="120" t="s">
        <v>97</v>
      </c>
      <c r="I9" s="121" t="s">
        <v>98</v>
      </c>
      <c r="J9" s="121" t="s">
        <v>99</v>
      </c>
      <c r="K9" s="122"/>
      <c r="L9" s="86"/>
      <c r="M9" s="123" t="s">
        <v>400</v>
      </c>
      <c r="N9" s="124" t="s">
        <v>402</v>
      </c>
      <c r="O9" s="125" t="s">
        <v>57</v>
      </c>
      <c r="P9" s="126">
        <f t="shared" si="0"/>
        <v>1.3333333333333333</v>
      </c>
      <c r="Q9" s="127">
        <f t="shared" si="1"/>
        <v>0.33333333333333331</v>
      </c>
      <c r="R9" s="128">
        <f t="shared" si="26"/>
        <v>1</v>
      </c>
      <c r="S9" s="129" t="s">
        <v>57</v>
      </c>
      <c r="T9" s="130"/>
      <c r="U9" s="131">
        <f t="shared" si="2"/>
        <v>0.33333333333333331</v>
      </c>
      <c r="V9" s="132">
        <f t="shared" si="3"/>
        <v>0.66666666666666663</v>
      </c>
      <c r="W9" s="133">
        <f t="shared" si="4"/>
        <v>0</v>
      </c>
      <c r="X9" s="134">
        <f t="shared" si="27"/>
        <v>0.66666666666666663</v>
      </c>
      <c r="Y9" s="135">
        <f t="shared" si="28"/>
        <v>0.44444444444444436</v>
      </c>
      <c r="Z9" s="131">
        <f t="shared" si="5"/>
        <v>0</v>
      </c>
      <c r="AA9" s="132">
        <f t="shared" si="6"/>
        <v>0.33333333333333331</v>
      </c>
      <c r="AB9" s="136">
        <f t="shared" si="7"/>
        <v>0.66666666666666663</v>
      </c>
      <c r="AC9" s="137">
        <f t="shared" si="29"/>
        <v>0.66666666666666663</v>
      </c>
      <c r="AD9" s="135">
        <f t="shared" si="30"/>
        <v>0.44444444444444453</v>
      </c>
      <c r="AE9" s="138">
        <f t="shared" si="8"/>
        <v>1</v>
      </c>
      <c r="AF9" s="139">
        <f t="shared" si="9"/>
        <v>2</v>
      </c>
      <c r="AG9" s="139">
        <f t="shared" si="10"/>
        <v>1</v>
      </c>
      <c r="AH9" s="139">
        <f t="shared" si="11"/>
        <v>1</v>
      </c>
      <c r="AI9" s="139">
        <f t="shared" si="12"/>
        <v>2</v>
      </c>
      <c r="AJ9" s="139">
        <f t="shared" si="13"/>
        <v>2</v>
      </c>
      <c r="AK9" s="139">
        <f t="shared" si="14"/>
        <v>1</v>
      </c>
      <c r="AL9" s="139">
        <f t="shared" si="15"/>
        <v>1</v>
      </c>
      <c r="AM9" s="140">
        <f t="shared" si="16"/>
        <v>1</v>
      </c>
      <c r="AN9" s="141">
        <f t="shared" si="17"/>
        <v>0</v>
      </c>
      <c r="AO9" s="139">
        <f t="shared" si="18"/>
        <v>1</v>
      </c>
      <c r="AP9" s="139">
        <f t="shared" si="19"/>
        <v>1</v>
      </c>
      <c r="AQ9" s="139">
        <f t="shared" si="20"/>
        <v>0</v>
      </c>
      <c r="AR9" s="139">
        <f t="shared" si="21"/>
        <v>1</v>
      </c>
      <c r="AS9" s="139">
        <f t="shared" si="22"/>
        <v>0</v>
      </c>
      <c r="AT9" s="139">
        <f t="shared" si="23"/>
        <v>0</v>
      </c>
      <c r="AU9" s="139">
        <f t="shared" si="24"/>
        <v>0</v>
      </c>
      <c r="AV9" s="142">
        <f t="shared" si="25"/>
        <v>0</v>
      </c>
      <c r="AX9" s="143" t="s">
        <v>37</v>
      </c>
      <c r="AY9" s="144" t="s">
        <v>43</v>
      </c>
      <c r="AZ9" s="144" t="s">
        <v>36</v>
      </c>
      <c r="BA9" s="144" t="s">
        <v>42</v>
      </c>
      <c r="BB9" s="144" t="s">
        <v>78</v>
      </c>
      <c r="BC9" s="145" t="s">
        <v>42</v>
      </c>
      <c r="BD9" s="146" t="s">
        <v>37</v>
      </c>
      <c r="BE9" s="144" t="s">
        <v>59</v>
      </c>
      <c r="BF9" s="144" t="s">
        <v>36</v>
      </c>
      <c r="BG9" s="144" t="s">
        <v>42</v>
      </c>
      <c r="BH9" s="144" t="s">
        <v>36</v>
      </c>
      <c r="BI9" s="147" t="s">
        <v>43</v>
      </c>
      <c r="BJ9" s="143" t="s">
        <v>37</v>
      </c>
      <c r="BK9" s="144" t="s">
        <v>43</v>
      </c>
      <c r="BL9" s="144" t="s">
        <v>37</v>
      </c>
      <c r="BM9" s="144" t="s">
        <v>43</v>
      </c>
      <c r="BN9" s="144" t="s">
        <v>37</v>
      </c>
      <c r="BO9" s="145" t="s">
        <v>43</v>
      </c>
    </row>
    <row r="10" spans="1:68" s="107" customFormat="1" ht="36" x14ac:dyDescent="0.35">
      <c r="A10" s="113">
        <v>7</v>
      </c>
      <c r="B10" s="114" t="s">
        <v>60</v>
      </c>
      <c r="C10" s="153" t="s">
        <v>100</v>
      </c>
      <c r="D10" s="154" t="s">
        <v>101</v>
      </c>
      <c r="E10" s="155" t="s">
        <v>102</v>
      </c>
      <c r="F10" s="156" t="s">
        <v>103</v>
      </c>
      <c r="G10" s="157" t="s">
        <v>104</v>
      </c>
      <c r="H10" s="154" t="s">
        <v>105</v>
      </c>
      <c r="I10" s="158" t="s">
        <v>106</v>
      </c>
      <c r="J10" s="158" t="s">
        <v>107</v>
      </c>
      <c r="K10" s="156"/>
      <c r="L10" s="86"/>
      <c r="M10" s="159" t="s">
        <v>400</v>
      </c>
      <c r="N10" s="160" t="s">
        <v>110</v>
      </c>
      <c r="O10" s="161" t="s">
        <v>108</v>
      </c>
      <c r="P10" s="162">
        <f t="shared" si="0"/>
        <v>1.6666666666666667</v>
      </c>
      <c r="Q10" s="163">
        <f t="shared" si="1"/>
        <v>0.77777777777777779</v>
      </c>
      <c r="R10" s="164">
        <f t="shared" si="26"/>
        <v>0.88888888888888895</v>
      </c>
      <c r="S10" s="165" t="s">
        <v>108</v>
      </c>
      <c r="T10" s="166" t="str">
        <f>$B$4&amp;" "&amp;C10</f>
        <v>資質特性 興味・関心の対象領域</v>
      </c>
      <c r="U10" s="167">
        <f t="shared" si="2"/>
        <v>0.66666666666666663</v>
      </c>
      <c r="V10" s="168">
        <f t="shared" si="3"/>
        <v>0.33333333333333331</v>
      </c>
      <c r="W10" s="169">
        <f t="shared" si="4"/>
        <v>0</v>
      </c>
      <c r="X10" s="170">
        <f t="shared" si="27"/>
        <v>0.66666666666666663</v>
      </c>
      <c r="Y10" s="171">
        <f t="shared" si="28"/>
        <v>0.44444444444444436</v>
      </c>
      <c r="Z10" s="167">
        <f t="shared" si="5"/>
        <v>0.1111111111111111</v>
      </c>
      <c r="AA10" s="168">
        <f t="shared" si="6"/>
        <v>0.55555555555555558</v>
      </c>
      <c r="AB10" s="172">
        <f t="shared" si="7"/>
        <v>0.33333333333333331</v>
      </c>
      <c r="AC10" s="173">
        <f t="shared" si="29"/>
        <v>0.55555555555555558</v>
      </c>
      <c r="AD10" s="171">
        <f t="shared" si="30"/>
        <v>0.5185185185185186</v>
      </c>
      <c r="AE10" s="138">
        <f t="shared" si="8"/>
        <v>1</v>
      </c>
      <c r="AF10" s="139">
        <f t="shared" si="9"/>
        <v>2</v>
      </c>
      <c r="AG10" s="139">
        <f t="shared" si="10"/>
        <v>1</v>
      </c>
      <c r="AH10" s="139">
        <f t="shared" si="11"/>
        <v>2</v>
      </c>
      <c r="AI10" s="139">
        <f t="shared" si="12"/>
        <v>2</v>
      </c>
      <c r="AJ10" s="139">
        <f t="shared" si="13"/>
        <v>2</v>
      </c>
      <c r="AK10" s="139">
        <f t="shared" si="14"/>
        <v>2</v>
      </c>
      <c r="AL10" s="139">
        <f t="shared" si="15"/>
        <v>2</v>
      </c>
      <c r="AM10" s="140">
        <f t="shared" si="16"/>
        <v>1</v>
      </c>
      <c r="AN10" s="141">
        <f t="shared" si="17"/>
        <v>0</v>
      </c>
      <c r="AO10" s="139">
        <f t="shared" si="18"/>
        <v>1</v>
      </c>
      <c r="AP10" s="139">
        <f t="shared" si="19"/>
        <v>1</v>
      </c>
      <c r="AQ10" s="139">
        <f t="shared" si="20"/>
        <v>0</v>
      </c>
      <c r="AR10" s="139">
        <f t="shared" si="21"/>
        <v>1</v>
      </c>
      <c r="AS10" s="139">
        <f t="shared" si="22"/>
        <v>2</v>
      </c>
      <c r="AT10" s="139">
        <f t="shared" si="23"/>
        <v>1</v>
      </c>
      <c r="AU10" s="139">
        <f t="shared" si="24"/>
        <v>1</v>
      </c>
      <c r="AV10" s="142">
        <f t="shared" si="25"/>
        <v>0</v>
      </c>
      <c r="AX10" s="174" t="s">
        <v>37</v>
      </c>
      <c r="AY10" s="175" t="s">
        <v>43</v>
      </c>
      <c r="AZ10" s="175" t="s">
        <v>69</v>
      </c>
      <c r="BA10" s="175" t="s">
        <v>109</v>
      </c>
      <c r="BB10" s="175" t="s">
        <v>78</v>
      </c>
      <c r="BC10" s="176" t="s">
        <v>110</v>
      </c>
      <c r="BD10" s="177" t="s">
        <v>36</v>
      </c>
      <c r="BE10" s="175" t="s">
        <v>59</v>
      </c>
      <c r="BF10" s="175" t="s">
        <v>36</v>
      </c>
      <c r="BG10" s="175" t="s">
        <v>42</v>
      </c>
      <c r="BH10" s="175" t="s">
        <v>36</v>
      </c>
      <c r="BI10" s="178" t="s">
        <v>41</v>
      </c>
      <c r="BJ10" s="174" t="s">
        <v>36</v>
      </c>
      <c r="BK10" s="175" t="s">
        <v>42</v>
      </c>
      <c r="BL10" s="175" t="s">
        <v>36</v>
      </c>
      <c r="BM10" s="175" t="s">
        <v>42</v>
      </c>
      <c r="BN10" s="175" t="s">
        <v>37</v>
      </c>
      <c r="BO10" s="176" t="s">
        <v>43</v>
      </c>
    </row>
    <row r="11" spans="1:68" s="107" customFormat="1" ht="36" x14ac:dyDescent="0.35">
      <c r="A11" s="113">
        <v>8</v>
      </c>
      <c r="B11" s="114" t="s">
        <v>60</v>
      </c>
      <c r="C11" s="179" t="s">
        <v>111</v>
      </c>
      <c r="D11" s="154" t="s">
        <v>112</v>
      </c>
      <c r="E11" s="155" t="s">
        <v>113</v>
      </c>
      <c r="F11" s="156" t="s">
        <v>114</v>
      </c>
      <c r="G11" s="180"/>
      <c r="H11" s="157" t="s">
        <v>113</v>
      </c>
      <c r="I11" s="158" t="s">
        <v>115</v>
      </c>
      <c r="J11" s="158" t="s">
        <v>115</v>
      </c>
      <c r="K11" s="156"/>
      <c r="L11" s="86"/>
      <c r="M11" s="159" t="s">
        <v>400</v>
      </c>
      <c r="N11" s="160" t="s">
        <v>110</v>
      </c>
      <c r="O11" s="161" t="s">
        <v>108</v>
      </c>
      <c r="P11" s="162">
        <f t="shared" si="0"/>
        <v>1.1111111111111112</v>
      </c>
      <c r="Q11" s="163">
        <f t="shared" si="1"/>
        <v>0.66666666666666663</v>
      </c>
      <c r="R11" s="164">
        <f t="shared" si="26"/>
        <v>0.44444444444444453</v>
      </c>
      <c r="S11" s="165" t="s">
        <v>108</v>
      </c>
      <c r="T11" s="166"/>
      <c r="U11" s="167">
        <f t="shared" si="2"/>
        <v>0.1111111111111111</v>
      </c>
      <c r="V11" s="168">
        <f t="shared" si="3"/>
        <v>0.88888888888888884</v>
      </c>
      <c r="W11" s="169">
        <f t="shared" si="4"/>
        <v>0</v>
      </c>
      <c r="X11" s="170">
        <f t="shared" si="27"/>
        <v>0.88888888888888884</v>
      </c>
      <c r="Y11" s="171">
        <f t="shared" si="28"/>
        <v>0.19753086419753091</v>
      </c>
      <c r="Z11" s="167">
        <f t="shared" si="5"/>
        <v>0</v>
      </c>
      <c r="AA11" s="168">
        <f t="shared" si="6"/>
        <v>0.66666666666666663</v>
      </c>
      <c r="AB11" s="172">
        <f t="shared" si="7"/>
        <v>0.33333333333333331</v>
      </c>
      <c r="AC11" s="173">
        <f t="shared" si="29"/>
        <v>0.66666666666666663</v>
      </c>
      <c r="AD11" s="171">
        <f t="shared" si="30"/>
        <v>0.44444444444444442</v>
      </c>
      <c r="AE11" s="138">
        <f t="shared" si="8"/>
        <v>1</v>
      </c>
      <c r="AF11" s="139">
        <f t="shared" si="9"/>
        <v>1</v>
      </c>
      <c r="AG11" s="139">
        <f t="shared" si="10"/>
        <v>2</v>
      </c>
      <c r="AH11" s="139">
        <f t="shared" si="11"/>
        <v>1</v>
      </c>
      <c r="AI11" s="139">
        <f t="shared" si="12"/>
        <v>1</v>
      </c>
      <c r="AJ11" s="139">
        <f t="shared" si="13"/>
        <v>1</v>
      </c>
      <c r="AK11" s="139">
        <f t="shared" si="14"/>
        <v>1</v>
      </c>
      <c r="AL11" s="139">
        <f t="shared" si="15"/>
        <v>1</v>
      </c>
      <c r="AM11" s="140">
        <f t="shared" si="16"/>
        <v>1</v>
      </c>
      <c r="AN11" s="141">
        <f t="shared" si="17"/>
        <v>1</v>
      </c>
      <c r="AO11" s="139">
        <f t="shared" si="18"/>
        <v>1</v>
      </c>
      <c r="AP11" s="139">
        <f t="shared" si="19"/>
        <v>1</v>
      </c>
      <c r="AQ11" s="139">
        <f t="shared" si="20"/>
        <v>1</v>
      </c>
      <c r="AR11" s="139">
        <f t="shared" si="21"/>
        <v>1</v>
      </c>
      <c r="AS11" s="139">
        <f t="shared" si="22"/>
        <v>0</v>
      </c>
      <c r="AT11" s="139">
        <f t="shared" si="23"/>
        <v>0</v>
      </c>
      <c r="AU11" s="139">
        <f t="shared" si="24"/>
        <v>1</v>
      </c>
      <c r="AV11" s="142">
        <f t="shared" si="25"/>
        <v>0</v>
      </c>
      <c r="AX11" s="174" t="s">
        <v>37</v>
      </c>
      <c r="AY11" s="175" t="s">
        <v>42</v>
      </c>
      <c r="AZ11" s="175" t="s">
        <v>37</v>
      </c>
      <c r="BA11" s="175" t="s">
        <v>42</v>
      </c>
      <c r="BB11" s="175" t="s">
        <v>69</v>
      </c>
      <c r="BC11" s="176" t="s">
        <v>42</v>
      </c>
      <c r="BD11" s="177" t="s">
        <v>37</v>
      </c>
      <c r="BE11" s="175" t="s">
        <v>42</v>
      </c>
      <c r="BF11" s="175" t="s">
        <v>37</v>
      </c>
      <c r="BG11" s="175" t="s">
        <v>42</v>
      </c>
      <c r="BH11" s="175" t="s">
        <v>37</v>
      </c>
      <c r="BI11" s="178" t="s">
        <v>43</v>
      </c>
      <c r="BJ11" s="174" t="s">
        <v>37</v>
      </c>
      <c r="BK11" s="175" t="s">
        <v>43</v>
      </c>
      <c r="BL11" s="175" t="s">
        <v>37</v>
      </c>
      <c r="BM11" s="175" t="s">
        <v>42</v>
      </c>
      <c r="BN11" s="175" t="s">
        <v>37</v>
      </c>
      <c r="BO11" s="176" t="s">
        <v>43</v>
      </c>
    </row>
    <row r="12" spans="1:68" s="107" customFormat="1" ht="36" x14ac:dyDescent="0.35">
      <c r="A12" s="113">
        <v>9</v>
      </c>
      <c r="B12" s="114" t="s">
        <v>60</v>
      </c>
      <c r="C12" s="179" t="s">
        <v>111</v>
      </c>
      <c r="D12" s="154" t="s">
        <v>116</v>
      </c>
      <c r="E12" s="155" t="s">
        <v>117</v>
      </c>
      <c r="F12" s="156" t="s">
        <v>118</v>
      </c>
      <c r="G12" s="157" t="s">
        <v>104</v>
      </c>
      <c r="H12" s="154" t="s">
        <v>119</v>
      </c>
      <c r="I12" s="158" t="s">
        <v>120</v>
      </c>
      <c r="J12" s="158" t="s">
        <v>121</v>
      </c>
      <c r="K12" s="156"/>
      <c r="L12" s="86"/>
      <c r="M12" s="159" t="s">
        <v>400</v>
      </c>
      <c r="N12" s="160" t="s">
        <v>110</v>
      </c>
      <c r="O12" s="161" t="s">
        <v>108</v>
      </c>
      <c r="P12" s="162">
        <f t="shared" si="0"/>
        <v>1.4444444444444444</v>
      </c>
      <c r="Q12" s="163">
        <f t="shared" si="1"/>
        <v>0.55555555555555558</v>
      </c>
      <c r="R12" s="164">
        <f t="shared" si="26"/>
        <v>0.88888888888888884</v>
      </c>
      <c r="S12" s="165" t="s">
        <v>108</v>
      </c>
      <c r="T12" s="166"/>
      <c r="U12" s="167">
        <f t="shared" si="2"/>
        <v>0.44444444444444442</v>
      </c>
      <c r="V12" s="168">
        <f t="shared" si="3"/>
        <v>0.55555555555555558</v>
      </c>
      <c r="W12" s="169">
        <f t="shared" si="4"/>
        <v>0</v>
      </c>
      <c r="X12" s="170">
        <f t="shared" si="27"/>
        <v>0.55555555555555558</v>
      </c>
      <c r="Y12" s="171">
        <f t="shared" si="28"/>
        <v>0.49382716049382719</v>
      </c>
      <c r="Z12" s="167">
        <f t="shared" si="5"/>
        <v>0</v>
      </c>
      <c r="AA12" s="168">
        <f t="shared" si="6"/>
        <v>0.55555555555555558</v>
      </c>
      <c r="AB12" s="172">
        <f t="shared" si="7"/>
        <v>0.44444444444444442</v>
      </c>
      <c r="AC12" s="173">
        <f t="shared" si="29"/>
        <v>0.55555555555555558</v>
      </c>
      <c r="AD12" s="171">
        <f t="shared" si="30"/>
        <v>0.49382716049382708</v>
      </c>
      <c r="AE12" s="138">
        <f t="shared" si="8"/>
        <v>1</v>
      </c>
      <c r="AF12" s="139">
        <f t="shared" si="9"/>
        <v>2</v>
      </c>
      <c r="AG12" s="139">
        <f t="shared" si="10"/>
        <v>2</v>
      </c>
      <c r="AH12" s="139">
        <f t="shared" si="11"/>
        <v>1</v>
      </c>
      <c r="AI12" s="139">
        <f t="shared" si="12"/>
        <v>2</v>
      </c>
      <c r="AJ12" s="139">
        <f t="shared" si="13"/>
        <v>2</v>
      </c>
      <c r="AK12" s="139">
        <f t="shared" si="14"/>
        <v>1</v>
      </c>
      <c r="AL12" s="139">
        <f t="shared" si="15"/>
        <v>1</v>
      </c>
      <c r="AM12" s="140">
        <f t="shared" si="16"/>
        <v>1</v>
      </c>
      <c r="AN12" s="141">
        <f t="shared" si="17"/>
        <v>1</v>
      </c>
      <c r="AO12" s="139">
        <f t="shared" si="18"/>
        <v>1</v>
      </c>
      <c r="AP12" s="139">
        <f t="shared" si="19"/>
        <v>1</v>
      </c>
      <c r="AQ12" s="139">
        <f t="shared" si="20"/>
        <v>0</v>
      </c>
      <c r="AR12" s="139">
        <f t="shared" si="21"/>
        <v>1</v>
      </c>
      <c r="AS12" s="139">
        <f t="shared" si="22"/>
        <v>1</v>
      </c>
      <c r="AT12" s="139">
        <f t="shared" si="23"/>
        <v>0</v>
      </c>
      <c r="AU12" s="139">
        <f t="shared" si="24"/>
        <v>0</v>
      </c>
      <c r="AV12" s="142">
        <f t="shared" si="25"/>
        <v>0</v>
      </c>
      <c r="AX12" s="174" t="s">
        <v>37</v>
      </c>
      <c r="AY12" s="175" t="s">
        <v>42</v>
      </c>
      <c r="AZ12" s="175" t="s">
        <v>69</v>
      </c>
      <c r="BA12" s="175" t="s">
        <v>109</v>
      </c>
      <c r="BB12" s="175" t="s">
        <v>69</v>
      </c>
      <c r="BC12" s="176" t="s">
        <v>110</v>
      </c>
      <c r="BD12" s="177" t="s">
        <v>37</v>
      </c>
      <c r="BE12" s="175" t="s">
        <v>59</v>
      </c>
      <c r="BF12" s="175" t="s">
        <v>36</v>
      </c>
      <c r="BG12" s="175" t="s">
        <v>42</v>
      </c>
      <c r="BH12" s="175" t="s">
        <v>36</v>
      </c>
      <c r="BI12" s="178" t="s">
        <v>70</v>
      </c>
      <c r="BJ12" s="174" t="s">
        <v>37</v>
      </c>
      <c r="BK12" s="175" t="s">
        <v>43</v>
      </c>
      <c r="BL12" s="175" t="s">
        <v>37</v>
      </c>
      <c r="BM12" s="175" t="s">
        <v>43</v>
      </c>
      <c r="BN12" s="175" t="s">
        <v>37</v>
      </c>
      <c r="BO12" s="176" t="s">
        <v>43</v>
      </c>
    </row>
    <row r="13" spans="1:68" s="107" customFormat="1" ht="72" x14ac:dyDescent="0.35">
      <c r="A13" s="113">
        <v>10</v>
      </c>
      <c r="B13" s="114" t="s">
        <v>60</v>
      </c>
      <c r="C13" s="181" t="s">
        <v>122</v>
      </c>
      <c r="D13" s="116" t="s">
        <v>123</v>
      </c>
      <c r="E13" s="150" t="s">
        <v>124</v>
      </c>
      <c r="F13" s="118" t="s">
        <v>125</v>
      </c>
      <c r="G13" s="119" t="s">
        <v>89</v>
      </c>
      <c r="H13" s="120" t="s">
        <v>126</v>
      </c>
      <c r="I13" s="116" t="s">
        <v>127</v>
      </c>
      <c r="J13" s="119" t="s">
        <v>128</v>
      </c>
      <c r="K13" s="122"/>
      <c r="L13" s="86"/>
      <c r="M13" s="123" t="s">
        <v>400</v>
      </c>
      <c r="N13" s="124" t="s">
        <v>402</v>
      </c>
      <c r="O13" s="125" t="s">
        <v>57</v>
      </c>
      <c r="P13" s="126">
        <f t="shared" si="0"/>
        <v>2</v>
      </c>
      <c r="Q13" s="127">
        <f t="shared" si="1"/>
        <v>0.44444444444444442</v>
      </c>
      <c r="R13" s="128">
        <f t="shared" si="26"/>
        <v>1.5555555555555556</v>
      </c>
      <c r="S13" s="129" t="s">
        <v>57</v>
      </c>
      <c r="T13" s="130" t="str">
        <f>$B$4&amp;" "&amp;C13</f>
        <v>資質特性 態度的側面</v>
      </c>
      <c r="U13" s="131">
        <f t="shared" si="2"/>
        <v>1</v>
      </c>
      <c r="V13" s="132">
        <f t="shared" si="3"/>
        <v>0</v>
      </c>
      <c r="W13" s="133">
        <f t="shared" si="4"/>
        <v>0</v>
      </c>
      <c r="X13" s="134">
        <f t="shared" si="27"/>
        <v>1</v>
      </c>
      <c r="Y13" s="135">
        <f t="shared" si="28"/>
        <v>0</v>
      </c>
      <c r="Z13" s="131">
        <f t="shared" si="5"/>
        <v>0</v>
      </c>
      <c r="AA13" s="132">
        <f t="shared" si="6"/>
        <v>0.44444444444444442</v>
      </c>
      <c r="AB13" s="136">
        <f t="shared" si="7"/>
        <v>0.55555555555555558</v>
      </c>
      <c r="AC13" s="137">
        <f t="shared" si="29"/>
        <v>0.55555555555555558</v>
      </c>
      <c r="AD13" s="135">
        <f t="shared" si="30"/>
        <v>0.4938271604938273</v>
      </c>
      <c r="AE13" s="138">
        <f t="shared" si="8"/>
        <v>2</v>
      </c>
      <c r="AF13" s="139">
        <f t="shared" si="9"/>
        <v>2</v>
      </c>
      <c r="AG13" s="139">
        <f t="shared" si="10"/>
        <v>2</v>
      </c>
      <c r="AH13" s="139">
        <f t="shared" si="11"/>
        <v>2</v>
      </c>
      <c r="AI13" s="139">
        <f t="shared" si="12"/>
        <v>2</v>
      </c>
      <c r="AJ13" s="139">
        <f t="shared" si="13"/>
        <v>2</v>
      </c>
      <c r="AK13" s="139">
        <f t="shared" si="14"/>
        <v>2</v>
      </c>
      <c r="AL13" s="139">
        <f t="shared" si="15"/>
        <v>2</v>
      </c>
      <c r="AM13" s="140">
        <f t="shared" si="16"/>
        <v>2</v>
      </c>
      <c r="AN13" s="141">
        <f t="shared" si="17"/>
        <v>1</v>
      </c>
      <c r="AO13" s="139">
        <f t="shared" si="18"/>
        <v>1</v>
      </c>
      <c r="AP13" s="139">
        <f t="shared" si="19"/>
        <v>1</v>
      </c>
      <c r="AQ13" s="139">
        <f t="shared" si="20"/>
        <v>0</v>
      </c>
      <c r="AR13" s="139">
        <f t="shared" si="21"/>
        <v>1</v>
      </c>
      <c r="AS13" s="139">
        <f t="shared" si="22"/>
        <v>0</v>
      </c>
      <c r="AT13" s="139">
        <f t="shared" si="23"/>
        <v>0</v>
      </c>
      <c r="AU13" s="139">
        <f t="shared" si="24"/>
        <v>0</v>
      </c>
      <c r="AV13" s="142">
        <f t="shared" si="25"/>
        <v>0</v>
      </c>
      <c r="AX13" s="143" t="s">
        <v>36</v>
      </c>
      <c r="AY13" s="144" t="s">
        <v>42</v>
      </c>
      <c r="AZ13" s="144" t="s">
        <v>36</v>
      </c>
      <c r="BA13" s="144" t="s">
        <v>109</v>
      </c>
      <c r="BB13" s="144" t="s">
        <v>36</v>
      </c>
      <c r="BC13" s="145" t="s">
        <v>42</v>
      </c>
      <c r="BD13" s="146" t="s">
        <v>36</v>
      </c>
      <c r="BE13" s="144" t="s">
        <v>59</v>
      </c>
      <c r="BF13" s="144" t="s">
        <v>36</v>
      </c>
      <c r="BG13" s="144" t="s">
        <v>42</v>
      </c>
      <c r="BH13" s="144" t="s">
        <v>36</v>
      </c>
      <c r="BI13" s="147" t="s">
        <v>43</v>
      </c>
      <c r="BJ13" s="143" t="s">
        <v>36</v>
      </c>
      <c r="BK13" s="144" t="s">
        <v>43</v>
      </c>
      <c r="BL13" s="144" t="s">
        <v>36</v>
      </c>
      <c r="BM13" s="144" t="s">
        <v>43</v>
      </c>
      <c r="BN13" s="144" t="s">
        <v>36</v>
      </c>
      <c r="BO13" s="145" t="s">
        <v>43</v>
      </c>
    </row>
    <row r="14" spans="1:68" s="107" customFormat="1" ht="36" x14ac:dyDescent="0.35">
      <c r="A14" s="113">
        <v>11</v>
      </c>
      <c r="B14" s="114" t="s">
        <v>60</v>
      </c>
      <c r="C14" s="115" t="s">
        <v>129</v>
      </c>
      <c r="D14" s="116" t="s">
        <v>130</v>
      </c>
      <c r="E14" s="150" t="s">
        <v>131</v>
      </c>
      <c r="F14" s="118" t="s">
        <v>132</v>
      </c>
      <c r="G14" s="119" t="s">
        <v>133</v>
      </c>
      <c r="H14" s="120" t="s">
        <v>134</v>
      </c>
      <c r="I14" s="121" t="s">
        <v>135</v>
      </c>
      <c r="J14" s="120" t="s">
        <v>136</v>
      </c>
      <c r="K14" s="122"/>
      <c r="L14" s="86"/>
      <c r="M14" s="123" t="s">
        <v>400</v>
      </c>
      <c r="N14" s="124" t="s">
        <v>402</v>
      </c>
      <c r="O14" s="125" t="s">
        <v>57</v>
      </c>
      <c r="P14" s="126">
        <f t="shared" si="0"/>
        <v>2</v>
      </c>
      <c r="Q14" s="127">
        <f t="shared" si="1"/>
        <v>0.33333333333333331</v>
      </c>
      <c r="R14" s="128">
        <f t="shared" si="26"/>
        <v>1.6666666666666667</v>
      </c>
      <c r="S14" s="129" t="s">
        <v>57</v>
      </c>
      <c r="T14" s="130"/>
      <c r="U14" s="131">
        <f t="shared" si="2"/>
        <v>1</v>
      </c>
      <c r="V14" s="132">
        <f t="shared" si="3"/>
        <v>0</v>
      </c>
      <c r="W14" s="133">
        <f t="shared" si="4"/>
        <v>0</v>
      </c>
      <c r="X14" s="134">
        <f t="shared" si="27"/>
        <v>1</v>
      </c>
      <c r="Y14" s="135">
        <f t="shared" si="28"/>
        <v>0</v>
      </c>
      <c r="Z14" s="131">
        <f t="shared" si="5"/>
        <v>0</v>
      </c>
      <c r="AA14" s="132">
        <f t="shared" si="6"/>
        <v>0.33333333333333331</v>
      </c>
      <c r="AB14" s="136">
        <f t="shared" si="7"/>
        <v>0.66666666666666663</v>
      </c>
      <c r="AC14" s="137">
        <f t="shared" si="29"/>
        <v>0.66666666666666663</v>
      </c>
      <c r="AD14" s="135">
        <f t="shared" si="30"/>
        <v>0.44444444444444453</v>
      </c>
      <c r="AE14" s="138">
        <f t="shared" si="8"/>
        <v>2</v>
      </c>
      <c r="AF14" s="139">
        <f t="shared" si="9"/>
        <v>2</v>
      </c>
      <c r="AG14" s="139">
        <f t="shared" si="10"/>
        <v>2</v>
      </c>
      <c r="AH14" s="139">
        <f t="shared" si="11"/>
        <v>2</v>
      </c>
      <c r="AI14" s="139">
        <f t="shared" si="12"/>
        <v>2</v>
      </c>
      <c r="AJ14" s="139">
        <f t="shared" si="13"/>
        <v>2</v>
      </c>
      <c r="AK14" s="139">
        <f t="shared" si="14"/>
        <v>2</v>
      </c>
      <c r="AL14" s="139">
        <f t="shared" si="15"/>
        <v>2</v>
      </c>
      <c r="AM14" s="140">
        <f t="shared" si="16"/>
        <v>2</v>
      </c>
      <c r="AN14" s="141">
        <f t="shared" si="17"/>
        <v>0</v>
      </c>
      <c r="AO14" s="139">
        <f t="shared" si="18"/>
        <v>1</v>
      </c>
      <c r="AP14" s="139">
        <f t="shared" si="19"/>
        <v>1</v>
      </c>
      <c r="AQ14" s="139">
        <f t="shared" si="20"/>
        <v>0</v>
      </c>
      <c r="AR14" s="139">
        <f t="shared" si="21"/>
        <v>1</v>
      </c>
      <c r="AS14" s="139">
        <f t="shared" si="22"/>
        <v>0</v>
      </c>
      <c r="AT14" s="139">
        <f t="shared" si="23"/>
        <v>0</v>
      </c>
      <c r="AU14" s="139">
        <f t="shared" si="24"/>
        <v>0</v>
      </c>
      <c r="AV14" s="142">
        <f t="shared" si="25"/>
        <v>0</v>
      </c>
      <c r="AX14" s="143" t="s">
        <v>36</v>
      </c>
      <c r="AY14" s="144" t="s">
        <v>43</v>
      </c>
      <c r="AZ14" s="144" t="s">
        <v>36</v>
      </c>
      <c r="BA14" s="144" t="s">
        <v>109</v>
      </c>
      <c r="BB14" s="144" t="s">
        <v>69</v>
      </c>
      <c r="BC14" s="145" t="s">
        <v>42</v>
      </c>
      <c r="BD14" s="146" t="s">
        <v>36</v>
      </c>
      <c r="BE14" s="144" t="s">
        <v>59</v>
      </c>
      <c r="BF14" s="144" t="s">
        <v>36</v>
      </c>
      <c r="BG14" s="144" t="s">
        <v>42</v>
      </c>
      <c r="BH14" s="144" t="s">
        <v>36</v>
      </c>
      <c r="BI14" s="147" t="s">
        <v>43</v>
      </c>
      <c r="BJ14" s="143" t="s">
        <v>36</v>
      </c>
      <c r="BK14" s="144" t="s">
        <v>43</v>
      </c>
      <c r="BL14" s="144" t="s">
        <v>36</v>
      </c>
      <c r="BM14" s="144" t="s">
        <v>43</v>
      </c>
      <c r="BN14" s="144" t="s">
        <v>36</v>
      </c>
      <c r="BO14" s="145" t="s">
        <v>43</v>
      </c>
    </row>
    <row r="15" spans="1:68" s="107" customFormat="1" ht="60" x14ac:dyDescent="0.35">
      <c r="A15" s="113">
        <v>12</v>
      </c>
      <c r="B15" s="114" t="s">
        <v>60</v>
      </c>
      <c r="C15" s="115" t="s">
        <v>129</v>
      </c>
      <c r="D15" s="116" t="s">
        <v>137</v>
      </c>
      <c r="E15" s="117" t="s">
        <v>138</v>
      </c>
      <c r="F15" s="118" t="s">
        <v>139</v>
      </c>
      <c r="G15" s="119" t="s">
        <v>104</v>
      </c>
      <c r="H15" s="120" t="s">
        <v>140</v>
      </c>
      <c r="I15" s="121" t="s">
        <v>141</v>
      </c>
      <c r="J15" s="120" t="s">
        <v>142</v>
      </c>
      <c r="K15" s="122" t="s">
        <v>143</v>
      </c>
      <c r="L15" s="86"/>
      <c r="M15" s="123" t="s">
        <v>400</v>
      </c>
      <c r="N15" s="124" t="s">
        <v>402</v>
      </c>
      <c r="O15" s="125" t="s">
        <v>57</v>
      </c>
      <c r="P15" s="126">
        <f t="shared" si="0"/>
        <v>2</v>
      </c>
      <c r="Q15" s="127">
        <f t="shared" si="1"/>
        <v>0.44444444444444442</v>
      </c>
      <c r="R15" s="128">
        <f t="shared" si="26"/>
        <v>1.5555555555555556</v>
      </c>
      <c r="S15" s="129" t="s">
        <v>57</v>
      </c>
      <c r="T15" s="130"/>
      <c r="U15" s="131">
        <f t="shared" si="2"/>
        <v>1</v>
      </c>
      <c r="V15" s="132">
        <f t="shared" si="3"/>
        <v>0</v>
      </c>
      <c r="W15" s="133">
        <f t="shared" si="4"/>
        <v>0</v>
      </c>
      <c r="X15" s="134">
        <f t="shared" si="27"/>
        <v>1</v>
      </c>
      <c r="Y15" s="135">
        <f t="shared" si="28"/>
        <v>0</v>
      </c>
      <c r="Z15" s="131">
        <f t="shared" si="5"/>
        <v>0</v>
      </c>
      <c r="AA15" s="132">
        <f t="shared" si="6"/>
        <v>0.44444444444444442</v>
      </c>
      <c r="AB15" s="136">
        <f t="shared" si="7"/>
        <v>0.55555555555555558</v>
      </c>
      <c r="AC15" s="137">
        <f t="shared" si="29"/>
        <v>0.55555555555555558</v>
      </c>
      <c r="AD15" s="135">
        <f t="shared" si="30"/>
        <v>0.49382716049382719</v>
      </c>
      <c r="AE15" s="138">
        <f t="shared" si="8"/>
        <v>2</v>
      </c>
      <c r="AF15" s="139">
        <f t="shared" si="9"/>
        <v>2</v>
      </c>
      <c r="AG15" s="139">
        <f t="shared" si="10"/>
        <v>2</v>
      </c>
      <c r="AH15" s="139">
        <f t="shared" si="11"/>
        <v>2</v>
      </c>
      <c r="AI15" s="139">
        <f t="shared" si="12"/>
        <v>2</v>
      </c>
      <c r="AJ15" s="139">
        <f t="shared" si="13"/>
        <v>2</v>
      </c>
      <c r="AK15" s="139">
        <f t="shared" si="14"/>
        <v>2</v>
      </c>
      <c r="AL15" s="139">
        <f t="shared" si="15"/>
        <v>2</v>
      </c>
      <c r="AM15" s="140">
        <f t="shared" si="16"/>
        <v>2</v>
      </c>
      <c r="AN15" s="141">
        <f t="shared" si="17"/>
        <v>0</v>
      </c>
      <c r="AO15" s="139">
        <f t="shared" si="18"/>
        <v>1</v>
      </c>
      <c r="AP15" s="139">
        <f t="shared" si="19"/>
        <v>0</v>
      </c>
      <c r="AQ15" s="139">
        <f t="shared" si="20"/>
        <v>1</v>
      </c>
      <c r="AR15" s="139">
        <f t="shared" si="21"/>
        <v>1</v>
      </c>
      <c r="AS15" s="139">
        <f t="shared" si="22"/>
        <v>0</v>
      </c>
      <c r="AT15" s="139">
        <f t="shared" si="23"/>
        <v>0</v>
      </c>
      <c r="AU15" s="139">
        <f t="shared" si="24"/>
        <v>1</v>
      </c>
      <c r="AV15" s="142">
        <f t="shared" si="25"/>
        <v>0</v>
      </c>
      <c r="AX15" s="143" t="s">
        <v>36</v>
      </c>
      <c r="AY15" s="144" t="s">
        <v>43</v>
      </c>
      <c r="AZ15" s="144" t="s">
        <v>36</v>
      </c>
      <c r="BA15" s="144" t="s">
        <v>109</v>
      </c>
      <c r="BB15" s="144" t="s">
        <v>69</v>
      </c>
      <c r="BC15" s="145" t="s">
        <v>43</v>
      </c>
      <c r="BD15" s="146" t="s">
        <v>36</v>
      </c>
      <c r="BE15" s="144" t="s">
        <v>42</v>
      </c>
      <c r="BF15" s="144" t="s">
        <v>36</v>
      </c>
      <c r="BG15" s="144" t="s">
        <v>42</v>
      </c>
      <c r="BH15" s="144" t="s">
        <v>36</v>
      </c>
      <c r="BI15" s="147" t="s">
        <v>43</v>
      </c>
      <c r="BJ15" s="143" t="s">
        <v>36</v>
      </c>
      <c r="BK15" s="144" t="s">
        <v>43</v>
      </c>
      <c r="BL15" s="144" t="s">
        <v>36</v>
      </c>
      <c r="BM15" s="144" t="s">
        <v>42</v>
      </c>
      <c r="BN15" s="144" t="s">
        <v>36</v>
      </c>
      <c r="BO15" s="145" t="s">
        <v>43</v>
      </c>
    </row>
    <row r="16" spans="1:68" s="107" customFormat="1" ht="36" x14ac:dyDescent="0.35">
      <c r="A16" s="113">
        <v>13</v>
      </c>
      <c r="B16" s="114" t="s">
        <v>60</v>
      </c>
      <c r="C16" s="115" t="s">
        <v>129</v>
      </c>
      <c r="D16" s="116" t="s">
        <v>144</v>
      </c>
      <c r="E16" s="117" t="s">
        <v>145</v>
      </c>
      <c r="F16" s="118" t="s">
        <v>146</v>
      </c>
      <c r="G16" s="182"/>
      <c r="H16" s="183" t="s">
        <v>145</v>
      </c>
      <c r="I16" s="121" t="s">
        <v>147</v>
      </c>
      <c r="J16" s="121" t="s">
        <v>148</v>
      </c>
      <c r="K16" s="122" t="s">
        <v>149</v>
      </c>
      <c r="L16" s="86"/>
      <c r="M16" s="123" t="s">
        <v>400</v>
      </c>
      <c r="N16" s="124" t="s">
        <v>402</v>
      </c>
      <c r="O16" s="125" t="s">
        <v>57</v>
      </c>
      <c r="P16" s="126">
        <f t="shared" si="0"/>
        <v>2</v>
      </c>
      <c r="Q16" s="127">
        <f t="shared" si="1"/>
        <v>0.33333333333333331</v>
      </c>
      <c r="R16" s="128">
        <f t="shared" si="26"/>
        <v>1.6666666666666667</v>
      </c>
      <c r="S16" s="129" t="s">
        <v>57</v>
      </c>
      <c r="T16" s="130"/>
      <c r="U16" s="131">
        <f t="shared" si="2"/>
        <v>1</v>
      </c>
      <c r="V16" s="132">
        <f t="shared" si="3"/>
        <v>0</v>
      </c>
      <c r="W16" s="133">
        <f t="shared" si="4"/>
        <v>0</v>
      </c>
      <c r="X16" s="134">
        <f t="shared" si="27"/>
        <v>1</v>
      </c>
      <c r="Y16" s="135">
        <f t="shared" si="28"/>
        <v>0</v>
      </c>
      <c r="Z16" s="131">
        <f t="shared" si="5"/>
        <v>0</v>
      </c>
      <c r="AA16" s="132">
        <f t="shared" si="6"/>
        <v>0.33333333333333331</v>
      </c>
      <c r="AB16" s="136">
        <f t="shared" si="7"/>
        <v>0.66666666666666663</v>
      </c>
      <c r="AC16" s="137">
        <f t="shared" si="29"/>
        <v>0.66666666666666663</v>
      </c>
      <c r="AD16" s="135">
        <f t="shared" si="30"/>
        <v>0.44444444444444453</v>
      </c>
      <c r="AE16" s="138">
        <f t="shared" si="8"/>
        <v>2</v>
      </c>
      <c r="AF16" s="139">
        <f t="shared" si="9"/>
        <v>2</v>
      </c>
      <c r="AG16" s="139">
        <f t="shared" si="10"/>
        <v>2</v>
      </c>
      <c r="AH16" s="139">
        <f t="shared" si="11"/>
        <v>2</v>
      </c>
      <c r="AI16" s="139">
        <f t="shared" si="12"/>
        <v>2</v>
      </c>
      <c r="AJ16" s="139">
        <f t="shared" si="13"/>
        <v>2</v>
      </c>
      <c r="AK16" s="139">
        <f t="shared" si="14"/>
        <v>2</v>
      </c>
      <c r="AL16" s="139">
        <f t="shared" si="15"/>
        <v>2</v>
      </c>
      <c r="AM16" s="140">
        <f t="shared" si="16"/>
        <v>2</v>
      </c>
      <c r="AN16" s="141">
        <f t="shared" si="17"/>
        <v>0</v>
      </c>
      <c r="AO16" s="139">
        <f t="shared" si="18"/>
        <v>1</v>
      </c>
      <c r="AP16" s="139">
        <f t="shared" si="19"/>
        <v>0</v>
      </c>
      <c r="AQ16" s="139">
        <f t="shared" si="20"/>
        <v>1</v>
      </c>
      <c r="AR16" s="139">
        <f t="shared" si="21"/>
        <v>1</v>
      </c>
      <c r="AS16" s="139">
        <f t="shared" si="22"/>
        <v>0</v>
      </c>
      <c r="AT16" s="139">
        <f t="shared" si="23"/>
        <v>0</v>
      </c>
      <c r="AU16" s="139">
        <f t="shared" si="24"/>
        <v>0</v>
      </c>
      <c r="AV16" s="142">
        <f t="shared" si="25"/>
        <v>0</v>
      </c>
      <c r="AX16" s="143" t="s">
        <v>36</v>
      </c>
      <c r="AY16" s="144" t="s">
        <v>43</v>
      </c>
      <c r="AZ16" s="144" t="s">
        <v>36</v>
      </c>
      <c r="BA16" s="144" t="s">
        <v>109</v>
      </c>
      <c r="BB16" s="144" t="s">
        <v>69</v>
      </c>
      <c r="BC16" s="145" t="s">
        <v>43</v>
      </c>
      <c r="BD16" s="146" t="s">
        <v>36</v>
      </c>
      <c r="BE16" s="144" t="s">
        <v>42</v>
      </c>
      <c r="BF16" s="144" t="s">
        <v>36</v>
      </c>
      <c r="BG16" s="144" t="s">
        <v>42</v>
      </c>
      <c r="BH16" s="144" t="s">
        <v>36</v>
      </c>
      <c r="BI16" s="147" t="s">
        <v>43</v>
      </c>
      <c r="BJ16" s="143" t="s">
        <v>36</v>
      </c>
      <c r="BK16" s="144" t="s">
        <v>43</v>
      </c>
      <c r="BL16" s="144" t="s">
        <v>36</v>
      </c>
      <c r="BM16" s="144" t="s">
        <v>43</v>
      </c>
      <c r="BN16" s="144" t="s">
        <v>36</v>
      </c>
      <c r="BO16" s="145" t="s">
        <v>43</v>
      </c>
    </row>
    <row r="17" spans="1:67" s="107" customFormat="1" ht="72" x14ac:dyDescent="0.35">
      <c r="A17" s="113">
        <v>14</v>
      </c>
      <c r="B17" s="114" t="s">
        <v>60</v>
      </c>
      <c r="C17" s="115" t="s">
        <v>129</v>
      </c>
      <c r="D17" s="116" t="s">
        <v>150</v>
      </c>
      <c r="E17" s="117" t="s">
        <v>151</v>
      </c>
      <c r="F17" s="118" t="s">
        <v>152</v>
      </c>
      <c r="G17" s="119"/>
      <c r="H17" s="120" t="s">
        <v>153</v>
      </c>
      <c r="I17" s="121" t="s">
        <v>154</v>
      </c>
      <c r="J17" s="121" t="s">
        <v>155</v>
      </c>
      <c r="K17" s="122" t="s">
        <v>156</v>
      </c>
      <c r="L17" s="86"/>
      <c r="M17" s="123" t="s">
        <v>400</v>
      </c>
      <c r="N17" s="124" t="s">
        <v>402</v>
      </c>
      <c r="O17" s="125" t="s">
        <v>57</v>
      </c>
      <c r="P17" s="126">
        <f t="shared" si="0"/>
        <v>2</v>
      </c>
      <c r="Q17" s="127">
        <f t="shared" si="1"/>
        <v>0.33333333333333331</v>
      </c>
      <c r="R17" s="128">
        <f t="shared" si="26"/>
        <v>1.6666666666666667</v>
      </c>
      <c r="S17" s="129" t="s">
        <v>57</v>
      </c>
      <c r="T17" s="130"/>
      <c r="U17" s="131">
        <f t="shared" si="2"/>
        <v>1</v>
      </c>
      <c r="V17" s="132">
        <f t="shared" si="3"/>
        <v>0</v>
      </c>
      <c r="W17" s="133">
        <f t="shared" si="4"/>
        <v>0</v>
      </c>
      <c r="X17" s="134">
        <f t="shared" si="27"/>
        <v>1</v>
      </c>
      <c r="Y17" s="135">
        <f t="shared" si="28"/>
        <v>0</v>
      </c>
      <c r="Z17" s="131">
        <f t="shared" si="5"/>
        <v>0</v>
      </c>
      <c r="AA17" s="132">
        <f t="shared" si="6"/>
        <v>0.33333333333333331</v>
      </c>
      <c r="AB17" s="136">
        <f t="shared" si="7"/>
        <v>0.66666666666666663</v>
      </c>
      <c r="AC17" s="137">
        <f t="shared" si="29"/>
        <v>0.66666666666666663</v>
      </c>
      <c r="AD17" s="135">
        <f t="shared" si="30"/>
        <v>0.44444444444444442</v>
      </c>
      <c r="AE17" s="138">
        <f t="shared" si="8"/>
        <v>2</v>
      </c>
      <c r="AF17" s="139">
        <f t="shared" si="9"/>
        <v>2</v>
      </c>
      <c r="AG17" s="139">
        <f t="shared" si="10"/>
        <v>2</v>
      </c>
      <c r="AH17" s="139">
        <f t="shared" si="11"/>
        <v>2</v>
      </c>
      <c r="AI17" s="139">
        <f t="shared" si="12"/>
        <v>2</v>
      </c>
      <c r="AJ17" s="139">
        <f t="shared" si="13"/>
        <v>2</v>
      </c>
      <c r="AK17" s="139">
        <f t="shared" si="14"/>
        <v>2</v>
      </c>
      <c r="AL17" s="139">
        <f t="shared" si="15"/>
        <v>2</v>
      </c>
      <c r="AM17" s="140">
        <f t="shared" si="16"/>
        <v>2</v>
      </c>
      <c r="AN17" s="141">
        <f t="shared" si="17"/>
        <v>0</v>
      </c>
      <c r="AO17" s="139">
        <f t="shared" si="18"/>
        <v>1</v>
      </c>
      <c r="AP17" s="139">
        <f t="shared" si="19"/>
        <v>0</v>
      </c>
      <c r="AQ17" s="139">
        <f t="shared" si="20"/>
        <v>0</v>
      </c>
      <c r="AR17" s="139">
        <f t="shared" si="21"/>
        <v>1</v>
      </c>
      <c r="AS17" s="139">
        <f t="shared" si="22"/>
        <v>0</v>
      </c>
      <c r="AT17" s="139">
        <f t="shared" si="23"/>
        <v>0</v>
      </c>
      <c r="AU17" s="139">
        <f t="shared" si="24"/>
        <v>1</v>
      </c>
      <c r="AV17" s="142">
        <f t="shared" si="25"/>
        <v>0</v>
      </c>
      <c r="AX17" s="143" t="s">
        <v>36</v>
      </c>
      <c r="AY17" s="144" t="s">
        <v>43</v>
      </c>
      <c r="AZ17" s="144" t="s">
        <v>36</v>
      </c>
      <c r="BA17" s="144" t="s">
        <v>109</v>
      </c>
      <c r="BB17" s="144" t="s">
        <v>69</v>
      </c>
      <c r="BC17" s="145" t="s">
        <v>43</v>
      </c>
      <c r="BD17" s="146" t="s">
        <v>36</v>
      </c>
      <c r="BE17" s="144" t="s">
        <v>59</v>
      </c>
      <c r="BF17" s="144" t="s">
        <v>36</v>
      </c>
      <c r="BG17" s="144" t="s">
        <v>42</v>
      </c>
      <c r="BH17" s="144" t="s">
        <v>36</v>
      </c>
      <c r="BI17" s="147" t="s">
        <v>43</v>
      </c>
      <c r="BJ17" s="143" t="s">
        <v>36</v>
      </c>
      <c r="BK17" s="144" t="s">
        <v>43</v>
      </c>
      <c r="BL17" s="144" t="s">
        <v>36</v>
      </c>
      <c r="BM17" s="144" t="s">
        <v>42</v>
      </c>
      <c r="BN17" s="144" t="s">
        <v>36</v>
      </c>
      <c r="BO17" s="145" t="s">
        <v>43</v>
      </c>
    </row>
    <row r="18" spans="1:67" s="107" customFormat="1" ht="48" x14ac:dyDescent="0.35">
      <c r="A18" s="113">
        <v>15</v>
      </c>
      <c r="B18" s="114" t="s">
        <v>60</v>
      </c>
      <c r="C18" s="115" t="s">
        <v>129</v>
      </c>
      <c r="D18" s="116" t="s">
        <v>157</v>
      </c>
      <c r="E18" s="117" t="s">
        <v>158</v>
      </c>
      <c r="F18" s="118" t="s">
        <v>159</v>
      </c>
      <c r="G18" s="81" t="s">
        <v>104</v>
      </c>
      <c r="H18" s="120" t="s">
        <v>160</v>
      </c>
      <c r="I18" s="121" t="s">
        <v>161</v>
      </c>
      <c r="J18" s="121" t="s">
        <v>162</v>
      </c>
      <c r="K18" s="122"/>
      <c r="L18" s="86"/>
      <c r="M18" s="123" t="s">
        <v>400</v>
      </c>
      <c r="N18" s="124" t="s">
        <v>402</v>
      </c>
      <c r="O18" s="125" t="s">
        <v>57</v>
      </c>
      <c r="P18" s="126">
        <f t="shared" si="0"/>
        <v>2</v>
      </c>
      <c r="Q18" s="127">
        <f t="shared" si="1"/>
        <v>0.22222222222222221</v>
      </c>
      <c r="R18" s="128">
        <f t="shared" si="26"/>
        <v>1.7777777777777777</v>
      </c>
      <c r="S18" s="129" t="s">
        <v>57</v>
      </c>
      <c r="T18" s="130"/>
      <c r="U18" s="131">
        <f t="shared" si="2"/>
        <v>1</v>
      </c>
      <c r="V18" s="132">
        <f t="shared" si="3"/>
        <v>0</v>
      </c>
      <c r="W18" s="133">
        <f t="shared" si="4"/>
        <v>0</v>
      </c>
      <c r="X18" s="134">
        <f t="shared" si="27"/>
        <v>1</v>
      </c>
      <c r="Y18" s="135">
        <f t="shared" si="28"/>
        <v>0</v>
      </c>
      <c r="Z18" s="131">
        <f t="shared" si="5"/>
        <v>0</v>
      </c>
      <c r="AA18" s="132">
        <f t="shared" si="6"/>
        <v>0.22222222222222221</v>
      </c>
      <c r="AB18" s="136">
        <f t="shared" si="7"/>
        <v>0.77777777777777779</v>
      </c>
      <c r="AC18" s="137">
        <f t="shared" si="29"/>
        <v>0.77777777777777779</v>
      </c>
      <c r="AD18" s="135">
        <f t="shared" si="30"/>
        <v>0.34567901234567905</v>
      </c>
      <c r="AE18" s="138">
        <f t="shared" si="8"/>
        <v>2</v>
      </c>
      <c r="AF18" s="139">
        <f t="shared" si="9"/>
        <v>2</v>
      </c>
      <c r="AG18" s="139">
        <f t="shared" si="10"/>
        <v>2</v>
      </c>
      <c r="AH18" s="139">
        <f t="shared" si="11"/>
        <v>2</v>
      </c>
      <c r="AI18" s="139">
        <f t="shared" si="12"/>
        <v>2</v>
      </c>
      <c r="AJ18" s="139">
        <f t="shared" si="13"/>
        <v>2</v>
      </c>
      <c r="AK18" s="139">
        <f t="shared" si="14"/>
        <v>2</v>
      </c>
      <c r="AL18" s="139">
        <f t="shared" si="15"/>
        <v>2</v>
      </c>
      <c r="AM18" s="140">
        <f t="shared" si="16"/>
        <v>2</v>
      </c>
      <c r="AN18" s="141">
        <f t="shared" si="17"/>
        <v>0</v>
      </c>
      <c r="AO18" s="139">
        <f t="shared" si="18"/>
        <v>1</v>
      </c>
      <c r="AP18" s="139">
        <f t="shared" si="19"/>
        <v>0</v>
      </c>
      <c r="AQ18" s="139">
        <f t="shared" si="20"/>
        <v>0</v>
      </c>
      <c r="AR18" s="139">
        <f t="shared" si="21"/>
        <v>1</v>
      </c>
      <c r="AS18" s="139">
        <f t="shared" si="22"/>
        <v>0</v>
      </c>
      <c r="AT18" s="139">
        <f t="shared" si="23"/>
        <v>0</v>
      </c>
      <c r="AU18" s="139">
        <f t="shared" si="24"/>
        <v>0</v>
      </c>
      <c r="AV18" s="142">
        <f t="shared" si="25"/>
        <v>0</v>
      </c>
      <c r="AX18" s="143" t="s">
        <v>36</v>
      </c>
      <c r="AY18" s="144" t="s">
        <v>43</v>
      </c>
      <c r="AZ18" s="144" t="s">
        <v>36</v>
      </c>
      <c r="BA18" s="144" t="s">
        <v>109</v>
      </c>
      <c r="BB18" s="144" t="s">
        <v>69</v>
      </c>
      <c r="BC18" s="145" t="s">
        <v>43</v>
      </c>
      <c r="BD18" s="146" t="s">
        <v>36</v>
      </c>
      <c r="BE18" s="144" t="s">
        <v>59</v>
      </c>
      <c r="BF18" s="144" t="s">
        <v>36</v>
      </c>
      <c r="BG18" s="144" t="s">
        <v>42</v>
      </c>
      <c r="BH18" s="144" t="s">
        <v>36</v>
      </c>
      <c r="BI18" s="147" t="s">
        <v>43</v>
      </c>
      <c r="BJ18" s="143" t="s">
        <v>36</v>
      </c>
      <c r="BK18" s="144" t="s">
        <v>43</v>
      </c>
      <c r="BL18" s="144" t="s">
        <v>36</v>
      </c>
      <c r="BM18" s="144" t="s">
        <v>43</v>
      </c>
      <c r="BN18" s="144" t="s">
        <v>36</v>
      </c>
      <c r="BO18" s="145" t="s">
        <v>43</v>
      </c>
    </row>
    <row r="19" spans="1:67" s="107" customFormat="1" ht="48" x14ac:dyDescent="0.35">
      <c r="A19" s="113">
        <v>16</v>
      </c>
      <c r="B19" s="114" t="s">
        <v>60</v>
      </c>
      <c r="C19" s="115" t="s">
        <v>129</v>
      </c>
      <c r="D19" s="116" t="s">
        <v>163</v>
      </c>
      <c r="E19" s="117" t="s">
        <v>164</v>
      </c>
      <c r="F19" s="118" t="s">
        <v>165</v>
      </c>
      <c r="G19" s="119"/>
      <c r="H19" s="120" t="s">
        <v>166</v>
      </c>
      <c r="I19" s="121" t="s">
        <v>167</v>
      </c>
      <c r="J19" s="121" t="s">
        <v>168</v>
      </c>
      <c r="K19" s="122" t="s">
        <v>169</v>
      </c>
      <c r="L19" s="86"/>
      <c r="M19" s="123" t="s">
        <v>400</v>
      </c>
      <c r="N19" s="124" t="s">
        <v>402</v>
      </c>
      <c r="O19" s="125" t="s">
        <v>57</v>
      </c>
      <c r="P19" s="126">
        <f t="shared" si="0"/>
        <v>2</v>
      </c>
      <c r="Q19" s="127">
        <f t="shared" si="1"/>
        <v>0.33333333333333331</v>
      </c>
      <c r="R19" s="128">
        <f t="shared" si="26"/>
        <v>1.6666666666666667</v>
      </c>
      <c r="S19" s="129" t="s">
        <v>57</v>
      </c>
      <c r="T19" s="130"/>
      <c r="U19" s="131">
        <f t="shared" si="2"/>
        <v>1</v>
      </c>
      <c r="V19" s="132">
        <f t="shared" si="3"/>
        <v>0</v>
      </c>
      <c r="W19" s="133">
        <f t="shared" si="4"/>
        <v>0</v>
      </c>
      <c r="X19" s="134">
        <f t="shared" si="27"/>
        <v>1</v>
      </c>
      <c r="Y19" s="135">
        <f t="shared" si="28"/>
        <v>0</v>
      </c>
      <c r="Z19" s="131">
        <f t="shared" si="5"/>
        <v>0</v>
      </c>
      <c r="AA19" s="132">
        <f t="shared" si="6"/>
        <v>0.33333333333333331</v>
      </c>
      <c r="AB19" s="136">
        <f t="shared" si="7"/>
        <v>0.66666666666666663</v>
      </c>
      <c r="AC19" s="137">
        <f t="shared" si="29"/>
        <v>0.66666666666666663</v>
      </c>
      <c r="AD19" s="135">
        <f t="shared" si="30"/>
        <v>0.44444444444444442</v>
      </c>
      <c r="AE19" s="138">
        <f t="shared" si="8"/>
        <v>2</v>
      </c>
      <c r="AF19" s="139">
        <f t="shared" si="9"/>
        <v>2</v>
      </c>
      <c r="AG19" s="139">
        <f t="shared" si="10"/>
        <v>2</v>
      </c>
      <c r="AH19" s="139">
        <f t="shared" si="11"/>
        <v>2</v>
      </c>
      <c r="AI19" s="139">
        <f t="shared" si="12"/>
        <v>2</v>
      </c>
      <c r="AJ19" s="139">
        <f t="shared" si="13"/>
        <v>2</v>
      </c>
      <c r="AK19" s="139">
        <f t="shared" si="14"/>
        <v>2</v>
      </c>
      <c r="AL19" s="139">
        <f t="shared" si="15"/>
        <v>2</v>
      </c>
      <c r="AM19" s="140">
        <f t="shared" si="16"/>
        <v>2</v>
      </c>
      <c r="AN19" s="141">
        <f t="shared" si="17"/>
        <v>0</v>
      </c>
      <c r="AO19" s="139">
        <f t="shared" si="18"/>
        <v>1</v>
      </c>
      <c r="AP19" s="139">
        <f t="shared" si="19"/>
        <v>0</v>
      </c>
      <c r="AQ19" s="139">
        <f t="shared" si="20"/>
        <v>0</v>
      </c>
      <c r="AR19" s="139">
        <f t="shared" si="21"/>
        <v>1</v>
      </c>
      <c r="AS19" s="139">
        <f t="shared" si="22"/>
        <v>1</v>
      </c>
      <c r="AT19" s="139">
        <f t="shared" si="23"/>
        <v>0</v>
      </c>
      <c r="AU19" s="139">
        <f t="shared" si="24"/>
        <v>0</v>
      </c>
      <c r="AV19" s="142">
        <f t="shared" si="25"/>
        <v>0</v>
      </c>
      <c r="AX19" s="143" t="s">
        <v>36</v>
      </c>
      <c r="AY19" s="144" t="s">
        <v>43</v>
      </c>
      <c r="AZ19" s="144" t="s">
        <v>36</v>
      </c>
      <c r="BA19" s="144" t="s">
        <v>109</v>
      </c>
      <c r="BB19" s="144" t="s">
        <v>69</v>
      </c>
      <c r="BC19" s="145" t="s">
        <v>43</v>
      </c>
      <c r="BD19" s="146" t="s">
        <v>36</v>
      </c>
      <c r="BE19" s="144" t="s">
        <v>59</v>
      </c>
      <c r="BF19" s="144" t="s">
        <v>36</v>
      </c>
      <c r="BG19" s="144" t="s">
        <v>42</v>
      </c>
      <c r="BH19" s="144" t="s">
        <v>36</v>
      </c>
      <c r="BI19" s="147" t="s">
        <v>70</v>
      </c>
      <c r="BJ19" s="143" t="s">
        <v>36</v>
      </c>
      <c r="BK19" s="144" t="s">
        <v>43</v>
      </c>
      <c r="BL19" s="144" t="s">
        <v>36</v>
      </c>
      <c r="BM19" s="144" t="s">
        <v>43</v>
      </c>
      <c r="BN19" s="144" t="s">
        <v>36</v>
      </c>
      <c r="BO19" s="145" t="s">
        <v>43</v>
      </c>
    </row>
    <row r="20" spans="1:67" s="107" customFormat="1" ht="60" x14ac:dyDescent="0.35">
      <c r="A20" s="113">
        <v>17</v>
      </c>
      <c r="B20" s="114" t="s">
        <v>60</v>
      </c>
      <c r="C20" s="115" t="s">
        <v>129</v>
      </c>
      <c r="D20" s="116" t="s">
        <v>170</v>
      </c>
      <c r="E20" s="117" t="s">
        <v>171</v>
      </c>
      <c r="F20" s="118" t="s">
        <v>172</v>
      </c>
      <c r="G20" s="119"/>
      <c r="H20" s="120" t="s">
        <v>173</v>
      </c>
      <c r="I20" s="120" t="s">
        <v>174</v>
      </c>
      <c r="J20" s="120" t="s">
        <v>175</v>
      </c>
      <c r="K20" s="122" t="s">
        <v>176</v>
      </c>
      <c r="L20" s="86"/>
      <c r="M20" s="123" t="s">
        <v>400</v>
      </c>
      <c r="N20" s="124" t="s">
        <v>402</v>
      </c>
      <c r="O20" s="125" t="s">
        <v>57</v>
      </c>
      <c r="P20" s="126">
        <f t="shared" si="0"/>
        <v>1.6666666666666667</v>
      </c>
      <c r="Q20" s="127">
        <f t="shared" si="1"/>
        <v>0.44444444444444442</v>
      </c>
      <c r="R20" s="128">
        <f t="shared" si="26"/>
        <v>1.2222222222222223</v>
      </c>
      <c r="S20" s="129" t="s">
        <v>57</v>
      </c>
      <c r="T20" s="130"/>
      <c r="U20" s="131">
        <f t="shared" si="2"/>
        <v>0.66666666666666663</v>
      </c>
      <c r="V20" s="132">
        <f t="shared" si="3"/>
        <v>0.33333333333333331</v>
      </c>
      <c r="W20" s="133">
        <f t="shared" si="4"/>
        <v>0</v>
      </c>
      <c r="X20" s="134">
        <f t="shared" si="27"/>
        <v>0.66666666666666663</v>
      </c>
      <c r="Y20" s="135">
        <f t="shared" si="28"/>
        <v>0.44444444444444442</v>
      </c>
      <c r="Z20" s="131">
        <f t="shared" si="5"/>
        <v>0</v>
      </c>
      <c r="AA20" s="132">
        <f t="shared" si="6"/>
        <v>0.44444444444444442</v>
      </c>
      <c r="AB20" s="136">
        <f t="shared" si="7"/>
        <v>0.55555555555555558</v>
      </c>
      <c r="AC20" s="137">
        <f t="shared" si="29"/>
        <v>0.55555555555555558</v>
      </c>
      <c r="AD20" s="135">
        <f t="shared" si="30"/>
        <v>0.49382716049382708</v>
      </c>
      <c r="AE20" s="138">
        <f t="shared" si="8"/>
        <v>2</v>
      </c>
      <c r="AF20" s="139">
        <f t="shared" si="9"/>
        <v>2</v>
      </c>
      <c r="AG20" s="139">
        <f t="shared" si="10"/>
        <v>2</v>
      </c>
      <c r="AH20" s="139">
        <f t="shared" si="11"/>
        <v>2</v>
      </c>
      <c r="AI20" s="139">
        <f t="shared" si="12"/>
        <v>2</v>
      </c>
      <c r="AJ20" s="139">
        <f t="shared" si="13"/>
        <v>2</v>
      </c>
      <c r="AK20" s="139">
        <f t="shared" si="14"/>
        <v>1</v>
      </c>
      <c r="AL20" s="139">
        <f t="shared" si="15"/>
        <v>1</v>
      </c>
      <c r="AM20" s="140">
        <f t="shared" si="16"/>
        <v>1</v>
      </c>
      <c r="AN20" s="141">
        <f t="shared" si="17"/>
        <v>0</v>
      </c>
      <c r="AO20" s="139">
        <f t="shared" si="18"/>
        <v>0</v>
      </c>
      <c r="AP20" s="139">
        <f t="shared" si="19"/>
        <v>0</v>
      </c>
      <c r="AQ20" s="139">
        <f t="shared" si="20"/>
        <v>0</v>
      </c>
      <c r="AR20" s="139">
        <f t="shared" si="21"/>
        <v>1</v>
      </c>
      <c r="AS20" s="139">
        <f t="shared" si="22"/>
        <v>0</v>
      </c>
      <c r="AT20" s="139">
        <f t="shared" si="23"/>
        <v>1</v>
      </c>
      <c r="AU20" s="139">
        <f t="shared" si="24"/>
        <v>1</v>
      </c>
      <c r="AV20" s="142">
        <f t="shared" si="25"/>
        <v>1</v>
      </c>
      <c r="AX20" s="143" t="s">
        <v>36</v>
      </c>
      <c r="AY20" s="144" t="s">
        <v>59</v>
      </c>
      <c r="AZ20" s="144" t="s">
        <v>36</v>
      </c>
      <c r="BA20" s="144" t="s">
        <v>177</v>
      </c>
      <c r="BB20" s="144" t="s">
        <v>69</v>
      </c>
      <c r="BC20" s="145" t="s">
        <v>43</v>
      </c>
      <c r="BD20" s="146" t="s">
        <v>36</v>
      </c>
      <c r="BE20" s="144" t="s">
        <v>59</v>
      </c>
      <c r="BF20" s="144" t="s">
        <v>69</v>
      </c>
      <c r="BG20" s="144" t="s">
        <v>178</v>
      </c>
      <c r="BH20" s="144" t="s">
        <v>69</v>
      </c>
      <c r="BI20" s="147" t="s">
        <v>179</v>
      </c>
      <c r="BJ20" s="143" t="s">
        <v>37</v>
      </c>
      <c r="BK20" s="144" t="s">
        <v>42</v>
      </c>
      <c r="BL20" s="144" t="s">
        <v>37</v>
      </c>
      <c r="BM20" s="144" t="s">
        <v>42</v>
      </c>
      <c r="BN20" s="144" t="s">
        <v>37</v>
      </c>
      <c r="BO20" s="145" t="s">
        <v>110</v>
      </c>
    </row>
    <row r="21" spans="1:67" s="107" customFormat="1" ht="60" x14ac:dyDescent="0.35">
      <c r="A21" s="113">
        <v>18</v>
      </c>
      <c r="B21" s="114" t="s">
        <v>60</v>
      </c>
      <c r="C21" s="115" t="s">
        <v>129</v>
      </c>
      <c r="D21" s="116" t="s">
        <v>180</v>
      </c>
      <c r="E21" s="117" t="s">
        <v>181</v>
      </c>
      <c r="F21" s="118" t="s">
        <v>182</v>
      </c>
      <c r="G21" s="119"/>
      <c r="H21" s="120" t="s">
        <v>183</v>
      </c>
      <c r="I21" s="121" t="s">
        <v>184</v>
      </c>
      <c r="J21" s="120" t="s">
        <v>185</v>
      </c>
      <c r="K21" s="122" t="s">
        <v>186</v>
      </c>
      <c r="L21" s="86"/>
      <c r="M21" s="123" t="s">
        <v>400</v>
      </c>
      <c r="N21" s="124" t="s">
        <v>110</v>
      </c>
      <c r="O21" s="151" t="s">
        <v>108</v>
      </c>
      <c r="P21" s="126">
        <f t="shared" si="0"/>
        <v>1.1111111111111112</v>
      </c>
      <c r="Q21" s="127">
        <f t="shared" si="1"/>
        <v>0.88888888888888884</v>
      </c>
      <c r="R21" s="128">
        <f t="shared" si="26"/>
        <v>0.22222222222222232</v>
      </c>
      <c r="S21" s="152" t="s">
        <v>108</v>
      </c>
      <c r="T21" s="130"/>
      <c r="U21" s="131">
        <f t="shared" si="2"/>
        <v>0.22222222222222221</v>
      </c>
      <c r="V21" s="132">
        <f t="shared" si="3"/>
        <v>0.66666666666666663</v>
      </c>
      <c r="W21" s="133">
        <f t="shared" si="4"/>
        <v>0.1111111111111111</v>
      </c>
      <c r="X21" s="134">
        <f t="shared" si="27"/>
        <v>0.66666666666666663</v>
      </c>
      <c r="Y21" s="135">
        <f t="shared" si="28"/>
        <v>0.39506172839506176</v>
      </c>
      <c r="Z21" s="131">
        <f t="shared" si="5"/>
        <v>0</v>
      </c>
      <c r="AA21" s="132">
        <f t="shared" si="6"/>
        <v>0.88888888888888884</v>
      </c>
      <c r="AB21" s="136">
        <f t="shared" si="7"/>
        <v>0.1111111111111111</v>
      </c>
      <c r="AC21" s="137">
        <f t="shared" si="29"/>
        <v>0.88888888888888884</v>
      </c>
      <c r="AD21" s="135">
        <f t="shared" si="30"/>
        <v>0.19753086419753091</v>
      </c>
      <c r="AE21" s="138">
        <f t="shared" si="8"/>
        <v>1</v>
      </c>
      <c r="AF21" s="139">
        <f t="shared" si="9"/>
        <v>0</v>
      </c>
      <c r="AG21" s="139">
        <f t="shared" si="10"/>
        <v>1</v>
      </c>
      <c r="AH21" s="139">
        <f t="shared" si="11"/>
        <v>2</v>
      </c>
      <c r="AI21" s="139">
        <f t="shared" si="12"/>
        <v>1</v>
      </c>
      <c r="AJ21" s="139">
        <f t="shared" si="13"/>
        <v>2</v>
      </c>
      <c r="AK21" s="139">
        <f t="shared" si="14"/>
        <v>1</v>
      </c>
      <c r="AL21" s="139">
        <f t="shared" si="15"/>
        <v>1</v>
      </c>
      <c r="AM21" s="140">
        <f t="shared" si="16"/>
        <v>1</v>
      </c>
      <c r="AN21" s="141">
        <f t="shared" si="17"/>
        <v>1</v>
      </c>
      <c r="AO21" s="139">
        <f t="shared" si="18"/>
        <v>1</v>
      </c>
      <c r="AP21" s="139">
        <f t="shared" si="19"/>
        <v>0</v>
      </c>
      <c r="AQ21" s="139">
        <f t="shared" si="20"/>
        <v>1</v>
      </c>
      <c r="AR21" s="139">
        <f t="shared" si="21"/>
        <v>1</v>
      </c>
      <c r="AS21" s="139">
        <f t="shared" si="22"/>
        <v>1</v>
      </c>
      <c r="AT21" s="139">
        <f t="shared" si="23"/>
        <v>1</v>
      </c>
      <c r="AU21" s="139">
        <f t="shared" si="24"/>
        <v>1</v>
      </c>
      <c r="AV21" s="142">
        <f t="shared" si="25"/>
        <v>1</v>
      </c>
      <c r="AX21" s="143" t="s">
        <v>37</v>
      </c>
      <c r="AY21" s="144" t="s">
        <v>42</v>
      </c>
      <c r="AZ21" s="184" t="s">
        <v>58</v>
      </c>
      <c r="BA21" s="144" t="s">
        <v>110</v>
      </c>
      <c r="BB21" s="144" t="s">
        <v>37</v>
      </c>
      <c r="BC21" s="145" t="s">
        <v>43</v>
      </c>
      <c r="BD21" s="146" t="s">
        <v>36</v>
      </c>
      <c r="BE21" s="144" t="s">
        <v>42</v>
      </c>
      <c r="BF21" s="144" t="s">
        <v>78</v>
      </c>
      <c r="BG21" s="144" t="s">
        <v>178</v>
      </c>
      <c r="BH21" s="144" t="s">
        <v>36</v>
      </c>
      <c r="BI21" s="147" t="s">
        <v>187</v>
      </c>
      <c r="BJ21" s="143" t="s">
        <v>37</v>
      </c>
      <c r="BK21" s="144" t="s">
        <v>42</v>
      </c>
      <c r="BL21" s="144" t="s">
        <v>37</v>
      </c>
      <c r="BM21" s="144" t="s">
        <v>42</v>
      </c>
      <c r="BN21" s="144" t="s">
        <v>37</v>
      </c>
      <c r="BO21" s="145" t="s">
        <v>110</v>
      </c>
    </row>
    <row r="22" spans="1:67" s="107" customFormat="1" ht="60" x14ac:dyDescent="0.35">
      <c r="A22" s="113">
        <v>19</v>
      </c>
      <c r="B22" s="114" t="s">
        <v>60</v>
      </c>
      <c r="C22" s="153" t="s">
        <v>188</v>
      </c>
      <c r="D22" s="154" t="s">
        <v>189</v>
      </c>
      <c r="E22" s="155" t="s">
        <v>190</v>
      </c>
      <c r="F22" s="156" t="s">
        <v>191</v>
      </c>
      <c r="G22" s="157" t="s">
        <v>192</v>
      </c>
      <c r="H22" s="154" t="s">
        <v>193</v>
      </c>
      <c r="I22" s="154" t="s">
        <v>194</v>
      </c>
      <c r="J22" s="154" t="s">
        <v>195</v>
      </c>
      <c r="K22" s="156"/>
      <c r="L22" s="86"/>
      <c r="M22" s="159" t="s">
        <v>400</v>
      </c>
      <c r="N22" s="160" t="s">
        <v>402</v>
      </c>
      <c r="O22" s="185" t="s">
        <v>57</v>
      </c>
      <c r="P22" s="162">
        <f t="shared" si="0"/>
        <v>2</v>
      </c>
      <c r="Q22" s="163">
        <f t="shared" si="1"/>
        <v>0.44444444444444442</v>
      </c>
      <c r="R22" s="164">
        <f t="shared" si="26"/>
        <v>1.5555555555555556</v>
      </c>
      <c r="S22" s="186" t="s">
        <v>57</v>
      </c>
      <c r="T22" s="166" t="str">
        <f>$B$4&amp;" "&amp;C22</f>
        <v>資質特性 基本的動機と欲求傾向</v>
      </c>
      <c r="U22" s="167">
        <f t="shared" si="2"/>
        <v>1</v>
      </c>
      <c r="V22" s="168">
        <f t="shared" si="3"/>
        <v>0</v>
      </c>
      <c r="W22" s="169">
        <f t="shared" si="4"/>
        <v>0</v>
      </c>
      <c r="X22" s="170">
        <f t="shared" si="27"/>
        <v>1</v>
      </c>
      <c r="Y22" s="171">
        <f t="shared" si="28"/>
        <v>0</v>
      </c>
      <c r="Z22" s="167">
        <f t="shared" si="5"/>
        <v>0</v>
      </c>
      <c r="AA22" s="168">
        <f t="shared" si="6"/>
        <v>0.44444444444444442</v>
      </c>
      <c r="AB22" s="172">
        <f t="shared" si="7"/>
        <v>0.55555555555555558</v>
      </c>
      <c r="AC22" s="173">
        <f t="shared" si="29"/>
        <v>0.55555555555555558</v>
      </c>
      <c r="AD22" s="171">
        <f t="shared" si="30"/>
        <v>0.4938271604938273</v>
      </c>
      <c r="AE22" s="138">
        <f t="shared" si="8"/>
        <v>2</v>
      </c>
      <c r="AF22" s="139">
        <f t="shared" si="9"/>
        <v>2</v>
      </c>
      <c r="AG22" s="139">
        <f t="shared" si="10"/>
        <v>2</v>
      </c>
      <c r="AH22" s="139">
        <f t="shared" si="11"/>
        <v>2</v>
      </c>
      <c r="AI22" s="139">
        <f t="shared" si="12"/>
        <v>2</v>
      </c>
      <c r="AJ22" s="139">
        <f t="shared" si="13"/>
        <v>2</v>
      </c>
      <c r="AK22" s="139">
        <f t="shared" si="14"/>
        <v>2</v>
      </c>
      <c r="AL22" s="139">
        <f t="shared" si="15"/>
        <v>2</v>
      </c>
      <c r="AM22" s="140">
        <f t="shared" si="16"/>
        <v>2</v>
      </c>
      <c r="AN22" s="141">
        <f t="shared" si="17"/>
        <v>1</v>
      </c>
      <c r="AO22" s="139">
        <f t="shared" si="18"/>
        <v>1</v>
      </c>
      <c r="AP22" s="139">
        <f t="shared" si="19"/>
        <v>1</v>
      </c>
      <c r="AQ22" s="139">
        <f t="shared" si="20"/>
        <v>0</v>
      </c>
      <c r="AR22" s="139">
        <f t="shared" si="21"/>
        <v>1</v>
      </c>
      <c r="AS22" s="139">
        <f t="shared" si="22"/>
        <v>0</v>
      </c>
      <c r="AT22" s="139">
        <f t="shared" si="23"/>
        <v>0</v>
      </c>
      <c r="AU22" s="139">
        <f t="shared" si="24"/>
        <v>0</v>
      </c>
      <c r="AV22" s="142">
        <f t="shared" si="25"/>
        <v>0</v>
      </c>
      <c r="AX22" s="174" t="s">
        <v>36</v>
      </c>
      <c r="AY22" s="175" t="s">
        <v>42</v>
      </c>
      <c r="AZ22" s="175" t="s">
        <v>36</v>
      </c>
      <c r="BA22" s="175" t="s">
        <v>109</v>
      </c>
      <c r="BB22" s="175" t="s">
        <v>69</v>
      </c>
      <c r="BC22" s="176" t="s">
        <v>42</v>
      </c>
      <c r="BD22" s="177" t="s">
        <v>36</v>
      </c>
      <c r="BE22" s="175" t="s">
        <v>59</v>
      </c>
      <c r="BF22" s="175" t="s">
        <v>36</v>
      </c>
      <c r="BG22" s="175" t="s">
        <v>42</v>
      </c>
      <c r="BH22" s="175" t="s">
        <v>36</v>
      </c>
      <c r="BI22" s="178" t="s">
        <v>43</v>
      </c>
      <c r="BJ22" s="174" t="s">
        <v>36</v>
      </c>
      <c r="BK22" s="175" t="s">
        <v>43</v>
      </c>
      <c r="BL22" s="175" t="s">
        <v>36</v>
      </c>
      <c r="BM22" s="175" t="s">
        <v>43</v>
      </c>
      <c r="BN22" s="175" t="s">
        <v>36</v>
      </c>
      <c r="BO22" s="176" t="s">
        <v>43</v>
      </c>
    </row>
    <row r="23" spans="1:67" s="107" customFormat="1" ht="36" x14ac:dyDescent="0.35">
      <c r="A23" s="113">
        <v>20</v>
      </c>
      <c r="B23" s="114" t="s">
        <v>60</v>
      </c>
      <c r="C23" s="179" t="s">
        <v>196</v>
      </c>
      <c r="D23" s="154" t="s">
        <v>197</v>
      </c>
      <c r="E23" s="155" t="s">
        <v>198</v>
      </c>
      <c r="F23" s="156" t="s">
        <v>199</v>
      </c>
      <c r="G23" s="187" t="s">
        <v>104</v>
      </c>
      <c r="H23" s="154" t="s">
        <v>198</v>
      </c>
      <c r="I23" s="158" t="s">
        <v>200</v>
      </c>
      <c r="J23" s="158" t="s">
        <v>201</v>
      </c>
      <c r="K23" s="156"/>
      <c r="L23" s="86"/>
      <c r="M23" s="159" t="s">
        <v>400</v>
      </c>
      <c r="N23" s="160" t="s">
        <v>402</v>
      </c>
      <c r="O23" s="185" t="s">
        <v>57</v>
      </c>
      <c r="P23" s="162">
        <f t="shared" si="0"/>
        <v>1.1111111111111112</v>
      </c>
      <c r="Q23" s="163">
        <f t="shared" si="1"/>
        <v>0.44444444444444442</v>
      </c>
      <c r="R23" s="164">
        <f t="shared" si="26"/>
        <v>0.66666666666666674</v>
      </c>
      <c r="S23" s="186" t="s">
        <v>57</v>
      </c>
      <c r="T23" s="166"/>
      <c r="U23" s="167">
        <f t="shared" si="2"/>
        <v>0.1111111111111111</v>
      </c>
      <c r="V23" s="168">
        <f t="shared" si="3"/>
        <v>0.88888888888888884</v>
      </c>
      <c r="W23" s="169">
        <f t="shared" si="4"/>
        <v>0</v>
      </c>
      <c r="X23" s="170">
        <f t="shared" si="27"/>
        <v>0.88888888888888884</v>
      </c>
      <c r="Y23" s="171">
        <f t="shared" si="28"/>
        <v>0.19753086419753091</v>
      </c>
      <c r="Z23" s="167">
        <f t="shared" si="5"/>
        <v>0</v>
      </c>
      <c r="AA23" s="168">
        <f t="shared" si="6"/>
        <v>0.44444444444444442</v>
      </c>
      <c r="AB23" s="172">
        <f t="shared" si="7"/>
        <v>0.55555555555555558</v>
      </c>
      <c r="AC23" s="173">
        <f t="shared" si="29"/>
        <v>0.55555555555555558</v>
      </c>
      <c r="AD23" s="171">
        <f t="shared" si="30"/>
        <v>0.4938271604938273</v>
      </c>
      <c r="AE23" s="138">
        <f t="shared" si="8"/>
        <v>1</v>
      </c>
      <c r="AF23" s="139">
        <f t="shared" si="9"/>
        <v>1</v>
      </c>
      <c r="AG23" s="139">
        <f t="shared" si="10"/>
        <v>1</v>
      </c>
      <c r="AH23" s="139">
        <f t="shared" si="11"/>
        <v>1</v>
      </c>
      <c r="AI23" s="139">
        <f t="shared" si="12"/>
        <v>1</v>
      </c>
      <c r="AJ23" s="139">
        <f t="shared" si="13"/>
        <v>2</v>
      </c>
      <c r="AK23" s="139">
        <f t="shared" si="14"/>
        <v>1</v>
      </c>
      <c r="AL23" s="139">
        <f t="shared" si="15"/>
        <v>1</v>
      </c>
      <c r="AM23" s="140">
        <f t="shared" si="16"/>
        <v>1</v>
      </c>
      <c r="AN23" s="141">
        <f t="shared" si="17"/>
        <v>1</v>
      </c>
      <c r="AO23" s="139">
        <f t="shared" si="18"/>
        <v>1</v>
      </c>
      <c r="AP23" s="139">
        <f t="shared" si="19"/>
        <v>1</v>
      </c>
      <c r="AQ23" s="139">
        <f t="shared" si="20"/>
        <v>0</v>
      </c>
      <c r="AR23" s="139">
        <f t="shared" si="21"/>
        <v>1</v>
      </c>
      <c r="AS23" s="139">
        <f t="shared" si="22"/>
        <v>0</v>
      </c>
      <c r="AT23" s="139">
        <f t="shared" si="23"/>
        <v>0</v>
      </c>
      <c r="AU23" s="139">
        <f t="shared" si="24"/>
        <v>0</v>
      </c>
      <c r="AV23" s="142">
        <f t="shared" si="25"/>
        <v>0</v>
      </c>
      <c r="AX23" s="174" t="s">
        <v>37</v>
      </c>
      <c r="AY23" s="175" t="s">
        <v>42</v>
      </c>
      <c r="AZ23" s="175" t="s">
        <v>78</v>
      </c>
      <c r="BA23" s="175" t="s">
        <v>109</v>
      </c>
      <c r="BB23" s="175" t="s">
        <v>78</v>
      </c>
      <c r="BC23" s="176" t="s">
        <v>42</v>
      </c>
      <c r="BD23" s="177" t="s">
        <v>37</v>
      </c>
      <c r="BE23" s="175" t="s">
        <v>59</v>
      </c>
      <c r="BF23" s="175" t="s">
        <v>37</v>
      </c>
      <c r="BG23" s="175" t="s">
        <v>42</v>
      </c>
      <c r="BH23" s="175" t="s">
        <v>36</v>
      </c>
      <c r="BI23" s="178" t="s">
        <v>43</v>
      </c>
      <c r="BJ23" s="174" t="s">
        <v>37</v>
      </c>
      <c r="BK23" s="175" t="s">
        <v>43</v>
      </c>
      <c r="BL23" s="175" t="s">
        <v>37</v>
      </c>
      <c r="BM23" s="175" t="s">
        <v>43</v>
      </c>
      <c r="BN23" s="175" t="s">
        <v>37</v>
      </c>
      <c r="BO23" s="176" t="s">
        <v>43</v>
      </c>
    </row>
    <row r="24" spans="1:67" s="107" customFormat="1" ht="36" x14ac:dyDescent="0.35">
      <c r="A24" s="113">
        <v>21</v>
      </c>
      <c r="B24" s="114" t="s">
        <v>60</v>
      </c>
      <c r="C24" s="179" t="s">
        <v>196</v>
      </c>
      <c r="D24" s="154" t="s">
        <v>202</v>
      </c>
      <c r="E24" s="155" t="s">
        <v>203</v>
      </c>
      <c r="F24" s="156" t="s">
        <v>204</v>
      </c>
      <c r="G24" s="187"/>
      <c r="H24" s="154" t="s">
        <v>205</v>
      </c>
      <c r="I24" s="154" t="s">
        <v>206</v>
      </c>
      <c r="J24" s="158" t="s">
        <v>207</v>
      </c>
      <c r="K24" s="156"/>
      <c r="L24" s="86"/>
      <c r="M24" s="159" t="s">
        <v>400</v>
      </c>
      <c r="N24" s="160" t="s">
        <v>110</v>
      </c>
      <c r="O24" s="161" t="s">
        <v>108</v>
      </c>
      <c r="P24" s="162">
        <f t="shared" si="0"/>
        <v>1.1111111111111112</v>
      </c>
      <c r="Q24" s="163">
        <f t="shared" si="1"/>
        <v>0.55555555555555558</v>
      </c>
      <c r="R24" s="164">
        <f t="shared" si="26"/>
        <v>0.55555555555555558</v>
      </c>
      <c r="S24" s="165" t="s">
        <v>108</v>
      </c>
      <c r="T24" s="166"/>
      <c r="U24" s="167">
        <f t="shared" si="2"/>
        <v>0.1111111111111111</v>
      </c>
      <c r="V24" s="168">
        <f t="shared" si="3"/>
        <v>0.88888888888888884</v>
      </c>
      <c r="W24" s="169">
        <f t="shared" si="4"/>
        <v>0</v>
      </c>
      <c r="X24" s="170">
        <f t="shared" si="27"/>
        <v>0.88888888888888884</v>
      </c>
      <c r="Y24" s="171">
        <f t="shared" si="28"/>
        <v>0.19753086419753091</v>
      </c>
      <c r="Z24" s="167">
        <f t="shared" si="5"/>
        <v>0</v>
      </c>
      <c r="AA24" s="168">
        <f t="shared" si="6"/>
        <v>0.55555555555555558</v>
      </c>
      <c r="AB24" s="172">
        <f t="shared" si="7"/>
        <v>0.44444444444444442</v>
      </c>
      <c r="AC24" s="173">
        <f t="shared" si="29"/>
        <v>0.55555555555555558</v>
      </c>
      <c r="AD24" s="171">
        <f t="shared" si="30"/>
        <v>0.49382716049382708</v>
      </c>
      <c r="AE24" s="138">
        <f t="shared" si="8"/>
        <v>1</v>
      </c>
      <c r="AF24" s="139">
        <f t="shared" si="9"/>
        <v>1</v>
      </c>
      <c r="AG24" s="139">
        <f t="shared" si="10"/>
        <v>1</v>
      </c>
      <c r="AH24" s="139">
        <f t="shared" si="11"/>
        <v>1</v>
      </c>
      <c r="AI24" s="139">
        <f t="shared" si="12"/>
        <v>1</v>
      </c>
      <c r="AJ24" s="139">
        <f t="shared" si="13"/>
        <v>2</v>
      </c>
      <c r="AK24" s="139">
        <f t="shared" si="14"/>
        <v>1</v>
      </c>
      <c r="AL24" s="139">
        <f t="shared" si="15"/>
        <v>1</v>
      </c>
      <c r="AM24" s="140">
        <f t="shared" si="16"/>
        <v>1</v>
      </c>
      <c r="AN24" s="141">
        <f t="shared" si="17"/>
        <v>1</v>
      </c>
      <c r="AO24" s="139">
        <f t="shared" si="18"/>
        <v>1</v>
      </c>
      <c r="AP24" s="139">
        <f t="shared" si="19"/>
        <v>1</v>
      </c>
      <c r="AQ24" s="139">
        <f t="shared" si="20"/>
        <v>0</v>
      </c>
      <c r="AR24" s="139">
        <f t="shared" si="21"/>
        <v>1</v>
      </c>
      <c r="AS24" s="139">
        <f t="shared" si="22"/>
        <v>1</v>
      </c>
      <c r="AT24" s="139">
        <f t="shared" si="23"/>
        <v>0</v>
      </c>
      <c r="AU24" s="139">
        <f t="shared" si="24"/>
        <v>0</v>
      </c>
      <c r="AV24" s="142">
        <f t="shared" si="25"/>
        <v>0</v>
      </c>
      <c r="AX24" s="174" t="s">
        <v>37</v>
      </c>
      <c r="AY24" s="175" t="s">
        <v>42</v>
      </c>
      <c r="AZ24" s="175" t="s">
        <v>78</v>
      </c>
      <c r="BA24" s="175" t="s">
        <v>109</v>
      </c>
      <c r="BB24" s="175" t="s">
        <v>78</v>
      </c>
      <c r="BC24" s="176" t="s">
        <v>42</v>
      </c>
      <c r="BD24" s="177" t="s">
        <v>37</v>
      </c>
      <c r="BE24" s="175" t="s">
        <v>59</v>
      </c>
      <c r="BF24" s="175" t="s">
        <v>37</v>
      </c>
      <c r="BG24" s="175" t="s">
        <v>42</v>
      </c>
      <c r="BH24" s="175" t="s">
        <v>36</v>
      </c>
      <c r="BI24" s="178" t="s">
        <v>70</v>
      </c>
      <c r="BJ24" s="174" t="s">
        <v>37</v>
      </c>
      <c r="BK24" s="175" t="s">
        <v>43</v>
      </c>
      <c r="BL24" s="175" t="s">
        <v>37</v>
      </c>
      <c r="BM24" s="175" t="s">
        <v>43</v>
      </c>
      <c r="BN24" s="175" t="s">
        <v>37</v>
      </c>
      <c r="BO24" s="176" t="s">
        <v>43</v>
      </c>
    </row>
    <row r="25" spans="1:67" s="107" customFormat="1" ht="36" x14ac:dyDescent="0.35">
      <c r="A25" s="113">
        <v>22</v>
      </c>
      <c r="B25" s="114" t="s">
        <v>60</v>
      </c>
      <c r="C25" s="179" t="s">
        <v>196</v>
      </c>
      <c r="D25" s="154" t="s">
        <v>208</v>
      </c>
      <c r="E25" s="155" t="s">
        <v>209</v>
      </c>
      <c r="F25" s="156" t="s">
        <v>210</v>
      </c>
      <c r="G25" s="187"/>
      <c r="H25" s="154" t="s">
        <v>211</v>
      </c>
      <c r="I25" s="158" t="s">
        <v>212</v>
      </c>
      <c r="J25" s="158" t="s">
        <v>213</v>
      </c>
      <c r="K25" s="156"/>
      <c r="L25" s="86"/>
      <c r="M25" s="159" t="s">
        <v>214</v>
      </c>
      <c r="N25" s="160" t="s">
        <v>402</v>
      </c>
      <c r="O25" s="161" t="s">
        <v>85</v>
      </c>
      <c r="P25" s="162">
        <f t="shared" si="0"/>
        <v>0.6</v>
      </c>
      <c r="Q25" s="163">
        <f t="shared" si="1"/>
        <v>0</v>
      </c>
      <c r="R25" s="164">
        <f t="shared" si="26"/>
        <v>0.6</v>
      </c>
      <c r="S25" s="165" t="s">
        <v>85</v>
      </c>
      <c r="T25" s="166"/>
      <c r="U25" s="167">
        <f t="shared" si="2"/>
        <v>0.1</v>
      </c>
      <c r="V25" s="168">
        <f t="shared" si="3"/>
        <v>0.4</v>
      </c>
      <c r="W25" s="169">
        <f t="shared" si="4"/>
        <v>0.5</v>
      </c>
      <c r="X25" s="170">
        <f t="shared" si="27"/>
        <v>0.5</v>
      </c>
      <c r="Y25" s="171">
        <f t="shared" si="28"/>
        <v>0.59259259259259256</v>
      </c>
      <c r="Z25" s="167">
        <f t="shared" si="5"/>
        <v>0</v>
      </c>
      <c r="AA25" s="168">
        <f t="shared" si="6"/>
        <v>0</v>
      </c>
      <c r="AB25" s="172">
        <f t="shared" si="7"/>
        <v>1</v>
      </c>
      <c r="AC25" s="173">
        <f t="shared" si="29"/>
        <v>1</v>
      </c>
      <c r="AD25" s="171">
        <f t="shared" si="30"/>
        <v>0</v>
      </c>
      <c r="AE25" s="138">
        <f t="shared" si="8"/>
        <v>2</v>
      </c>
      <c r="AF25" s="139">
        <f t="shared" si="9"/>
        <v>1</v>
      </c>
      <c r="AG25" s="139">
        <f t="shared" si="10"/>
        <v>0</v>
      </c>
      <c r="AH25" s="139">
        <f t="shared" si="11"/>
        <v>1</v>
      </c>
      <c r="AI25" s="139">
        <f t="shared" si="12"/>
        <v>0</v>
      </c>
      <c r="AJ25" s="139">
        <f t="shared" si="13"/>
        <v>0</v>
      </c>
      <c r="AK25" s="139">
        <f t="shared" si="14"/>
        <v>1</v>
      </c>
      <c r="AL25" s="139">
        <f t="shared" si="15"/>
        <v>0</v>
      </c>
      <c r="AM25" s="140">
        <f t="shared" si="16"/>
        <v>1</v>
      </c>
      <c r="AN25" s="141">
        <f t="shared" si="17"/>
        <v>0</v>
      </c>
      <c r="AO25" s="139">
        <f t="shared" si="18"/>
        <v>0</v>
      </c>
      <c r="AP25" s="139">
        <f t="shared" si="19"/>
        <v>0</v>
      </c>
      <c r="AQ25" s="139">
        <f t="shared" si="20"/>
        <v>0</v>
      </c>
      <c r="AR25" s="188" t="b">
        <f t="shared" si="21"/>
        <v>0</v>
      </c>
      <c r="AS25" s="139">
        <f t="shared" si="22"/>
        <v>0</v>
      </c>
      <c r="AT25" s="139">
        <f t="shared" si="23"/>
        <v>0</v>
      </c>
      <c r="AU25" s="139">
        <f t="shared" si="24"/>
        <v>0</v>
      </c>
      <c r="AV25" s="142">
        <f t="shared" si="25"/>
        <v>0</v>
      </c>
      <c r="AX25" s="174" t="s">
        <v>36</v>
      </c>
      <c r="AY25" s="175" t="s">
        <v>43</v>
      </c>
      <c r="AZ25" s="175" t="s">
        <v>37</v>
      </c>
      <c r="BA25" s="175" t="s">
        <v>43</v>
      </c>
      <c r="BB25" s="175" t="s">
        <v>38</v>
      </c>
      <c r="BC25" s="176" t="s">
        <v>43</v>
      </c>
      <c r="BD25" s="177" t="s">
        <v>37</v>
      </c>
      <c r="BE25" s="175" t="s">
        <v>59</v>
      </c>
      <c r="BF25" s="175" t="s">
        <v>38</v>
      </c>
      <c r="BG25" s="175" t="s">
        <v>38</v>
      </c>
      <c r="BH25" s="175" t="s">
        <v>38</v>
      </c>
      <c r="BI25" s="178" t="s">
        <v>43</v>
      </c>
      <c r="BJ25" s="174" t="s">
        <v>37</v>
      </c>
      <c r="BK25" s="175" t="s">
        <v>43</v>
      </c>
      <c r="BL25" s="175" t="s">
        <v>38</v>
      </c>
      <c r="BM25" s="175" t="s">
        <v>43</v>
      </c>
      <c r="BN25" s="175" t="s">
        <v>37</v>
      </c>
      <c r="BO25" s="176" t="s">
        <v>43</v>
      </c>
    </row>
    <row r="26" spans="1:67" s="107" customFormat="1" ht="48" x14ac:dyDescent="0.35">
      <c r="A26" s="113">
        <v>23</v>
      </c>
      <c r="B26" s="114" t="s">
        <v>60</v>
      </c>
      <c r="C26" s="179" t="s">
        <v>196</v>
      </c>
      <c r="D26" s="154" t="s">
        <v>215</v>
      </c>
      <c r="E26" s="155" t="s">
        <v>216</v>
      </c>
      <c r="F26" s="156" t="s">
        <v>217</v>
      </c>
      <c r="G26" s="187"/>
      <c r="H26" s="154" t="s">
        <v>218</v>
      </c>
      <c r="I26" s="158" t="s">
        <v>219</v>
      </c>
      <c r="J26" s="158" t="s">
        <v>220</v>
      </c>
      <c r="K26" s="156"/>
      <c r="L26" s="86"/>
      <c r="M26" s="159" t="s">
        <v>400</v>
      </c>
      <c r="N26" s="160" t="s">
        <v>402</v>
      </c>
      <c r="O26" s="185" t="s">
        <v>57</v>
      </c>
      <c r="P26" s="162">
        <f t="shared" si="0"/>
        <v>1.5555555555555556</v>
      </c>
      <c r="Q26" s="163">
        <f t="shared" si="1"/>
        <v>0.44444444444444442</v>
      </c>
      <c r="R26" s="164">
        <f t="shared" si="26"/>
        <v>1.1111111111111112</v>
      </c>
      <c r="S26" s="186" t="s">
        <v>57</v>
      </c>
      <c r="T26" s="166"/>
      <c r="U26" s="167">
        <f t="shared" si="2"/>
        <v>0.55555555555555558</v>
      </c>
      <c r="V26" s="168">
        <f t="shared" si="3"/>
        <v>0.44444444444444442</v>
      </c>
      <c r="W26" s="169">
        <f t="shared" si="4"/>
        <v>0</v>
      </c>
      <c r="X26" s="170">
        <f t="shared" si="27"/>
        <v>0.55555555555555558</v>
      </c>
      <c r="Y26" s="171">
        <f t="shared" si="28"/>
        <v>0.49382716049382708</v>
      </c>
      <c r="Z26" s="167">
        <f t="shared" si="5"/>
        <v>0</v>
      </c>
      <c r="AA26" s="168">
        <f t="shared" si="6"/>
        <v>0.44444444444444442</v>
      </c>
      <c r="AB26" s="172">
        <f t="shared" si="7"/>
        <v>0.55555555555555558</v>
      </c>
      <c r="AC26" s="173">
        <f t="shared" si="29"/>
        <v>0.55555555555555558</v>
      </c>
      <c r="AD26" s="171">
        <f t="shared" si="30"/>
        <v>0.49382716049382719</v>
      </c>
      <c r="AE26" s="138">
        <f t="shared" si="8"/>
        <v>1</v>
      </c>
      <c r="AF26" s="139">
        <f t="shared" si="9"/>
        <v>2</v>
      </c>
      <c r="AG26" s="139">
        <f t="shared" si="10"/>
        <v>2</v>
      </c>
      <c r="AH26" s="139">
        <f t="shared" si="11"/>
        <v>2</v>
      </c>
      <c r="AI26" s="139">
        <f t="shared" si="12"/>
        <v>2</v>
      </c>
      <c r="AJ26" s="139">
        <f t="shared" si="13"/>
        <v>2</v>
      </c>
      <c r="AK26" s="139">
        <f t="shared" si="14"/>
        <v>1</v>
      </c>
      <c r="AL26" s="139">
        <f t="shared" si="15"/>
        <v>1</v>
      </c>
      <c r="AM26" s="140">
        <f t="shared" si="16"/>
        <v>1</v>
      </c>
      <c r="AN26" s="141">
        <f t="shared" si="17"/>
        <v>0</v>
      </c>
      <c r="AO26" s="139">
        <f t="shared" si="18"/>
        <v>1</v>
      </c>
      <c r="AP26" s="139">
        <f t="shared" si="19"/>
        <v>1</v>
      </c>
      <c r="AQ26" s="139">
        <f t="shared" si="20"/>
        <v>0</v>
      </c>
      <c r="AR26" s="139">
        <f t="shared" si="21"/>
        <v>1</v>
      </c>
      <c r="AS26" s="139">
        <f t="shared" si="22"/>
        <v>1</v>
      </c>
      <c r="AT26" s="139">
        <f t="shared" si="23"/>
        <v>0</v>
      </c>
      <c r="AU26" s="139">
        <f t="shared" si="24"/>
        <v>0</v>
      </c>
      <c r="AV26" s="142">
        <f t="shared" si="25"/>
        <v>0</v>
      </c>
      <c r="AX26" s="174" t="s">
        <v>37</v>
      </c>
      <c r="AY26" s="175" t="s">
        <v>43</v>
      </c>
      <c r="AZ26" s="175" t="s">
        <v>36</v>
      </c>
      <c r="BA26" s="175" t="s">
        <v>109</v>
      </c>
      <c r="BB26" s="175" t="s">
        <v>69</v>
      </c>
      <c r="BC26" s="176" t="s">
        <v>42</v>
      </c>
      <c r="BD26" s="177" t="s">
        <v>36</v>
      </c>
      <c r="BE26" s="175" t="s">
        <v>59</v>
      </c>
      <c r="BF26" s="175" t="s">
        <v>36</v>
      </c>
      <c r="BG26" s="175" t="s">
        <v>42</v>
      </c>
      <c r="BH26" s="175" t="s">
        <v>36</v>
      </c>
      <c r="BI26" s="178" t="s">
        <v>42</v>
      </c>
      <c r="BJ26" s="174" t="s">
        <v>37</v>
      </c>
      <c r="BK26" s="175" t="s">
        <v>43</v>
      </c>
      <c r="BL26" s="175" t="s">
        <v>37</v>
      </c>
      <c r="BM26" s="175" t="s">
        <v>43</v>
      </c>
      <c r="BN26" s="175" t="s">
        <v>37</v>
      </c>
      <c r="BO26" s="176" t="s">
        <v>43</v>
      </c>
    </row>
    <row r="27" spans="1:67" s="107" customFormat="1" ht="48" x14ac:dyDescent="0.35">
      <c r="A27" s="113">
        <v>24</v>
      </c>
      <c r="B27" s="114" t="s">
        <v>60</v>
      </c>
      <c r="C27" s="179" t="s">
        <v>196</v>
      </c>
      <c r="D27" s="154" t="s">
        <v>221</v>
      </c>
      <c r="E27" s="155" t="s">
        <v>222</v>
      </c>
      <c r="F27" s="156" t="s">
        <v>223</v>
      </c>
      <c r="G27" s="187"/>
      <c r="H27" s="154" t="s">
        <v>224</v>
      </c>
      <c r="I27" s="154" t="s">
        <v>225</v>
      </c>
      <c r="J27" s="157" t="s">
        <v>226</v>
      </c>
      <c r="K27" s="156"/>
      <c r="L27" s="86"/>
      <c r="M27" s="159" t="s">
        <v>400</v>
      </c>
      <c r="N27" s="160" t="s">
        <v>402</v>
      </c>
      <c r="O27" s="185" t="s">
        <v>57</v>
      </c>
      <c r="P27" s="162">
        <f t="shared" si="0"/>
        <v>2</v>
      </c>
      <c r="Q27" s="163">
        <f t="shared" si="1"/>
        <v>0.22222222222222221</v>
      </c>
      <c r="R27" s="164">
        <f t="shared" si="26"/>
        <v>1.7777777777777777</v>
      </c>
      <c r="S27" s="186" t="s">
        <v>57</v>
      </c>
      <c r="T27" s="166"/>
      <c r="U27" s="167">
        <f t="shared" si="2"/>
        <v>1</v>
      </c>
      <c r="V27" s="168">
        <f t="shared" si="3"/>
        <v>0</v>
      </c>
      <c r="W27" s="169">
        <f t="shared" si="4"/>
        <v>0</v>
      </c>
      <c r="X27" s="170">
        <f t="shared" si="27"/>
        <v>1</v>
      </c>
      <c r="Y27" s="171">
        <f t="shared" si="28"/>
        <v>0</v>
      </c>
      <c r="Z27" s="167">
        <f t="shared" si="5"/>
        <v>0</v>
      </c>
      <c r="AA27" s="168">
        <f t="shared" si="6"/>
        <v>0.22222222222222221</v>
      </c>
      <c r="AB27" s="172">
        <f t="shared" si="7"/>
        <v>0.77777777777777779</v>
      </c>
      <c r="AC27" s="173">
        <f t="shared" si="29"/>
        <v>0.77777777777777779</v>
      </c>
      <c r="AD27" s="171">
        <f t="shared" si="30"/>
        <v>0.34567901234567905</v>
      </c>
      <c r="AE27" s="138">
        <f t="shared" si="8"/>
        <v>2</v>
      </c>
      <c r="AF27" s="139">
        <f t="shared" si="9"/>
        <v>2</v>
      </c>
      <c r="AG27" s="139">
        <f t="shared" si="10"/>
        <v>2</v>
      </c>
      <c r="AH27" s="139">
        <f t="shared" si="11"/>
        <v>2</v>
      </c>
      <c r="AI27" s="139">
        <f t="shared" si="12"/>
        <v>2</v>
      </c>
      <c r="AJ27" s="139">
        <f t="shared" si="13"/>
        <v>2</v>
      </c>
      <c r="AK27" s="139">
        <f t="shared" si="14"/>
        <v>2</v>
      </c>
      <c r="AL27" s="139">
        <f t="shared" si="15"/>
        <v>2</v>
      </c>
      <c r="AM27" s="140">
        <f t="shared" si="16"/>
        <v>2</v>
      </c>
      <c r="AN27" s="141">
        <f t="shared" si="17"/>
        <v>0</v>
      </c>
      <c r="AO27" s="139">
        <f t="shared" si="18"/>
        <v>1</v>
      </c>
      <c r="AP27" s="139">
        <f t="shared" si="19"/>
        <v>0</v>
      </c>
      <c r="AQ27" s="139">
        <f t="shared" si="20"/>
        <v>0</v>
      </c>
      <c r="AR27" s="139">
        <f t="shared" si="21"/>
        <v>1</v>
      </c>
      <c r="AS27" s="139">
        <f t="shared" si="22"/>
        <v>0</v>
      </c>
      <c r="AT27" s="139">
        <f t="shared" si="23"/>
        <v>0</v>
      </c>
      <c r="AU27" s="139">
        <f t="shared" si="24"/>
        <v>0</v>
      </c>
      <c r="AV27" s="142">
        <f t="shared" si="25"/>
        <v>0</v>
      </c>
      <c r="AX27" s="174" t="s">
        <v>36</v>
      </c>
      <c r="AY27" s="175" t="s">
        <v>43</v>
      </c>
      <c r="AZ27" s="175" t="s">
        <v>36</v>
      </c>
      <c r="BA27" s="175" t="s">
        <v>109</v>
      </c>
      <c r="BB27" s="175" t="s">
        <v>69</v>
      </c>
      <c r="BC27" s="176" t="s">
        <v>43</v>
      </c>
      <c r="BD27" s="177" t="s">
        <v>36</v>
      </c>
      <c r="BE27" s="175" t="s">
        <v>59</v>
      </c>
      <c r="BF27" s="175" t="s">
        <v>36</v>
      </c>
      <c r="BG27" s="175" t="s">
        <v>42</v>
      </c>
      <c r="BH27" s="175" t="s">
        <v>36</v>
      </c>
      <c r="BI27" s="178" t="s">
        <v>43</v>
      </c>
      <c r="BJ27" s="174" t="s">
        <v>36</v>
      </c>
      <c r="BK27" s="175" t="s">
        <v>43</v>
      </c>
      <c r="BL27" s="175" t="s">
        <v>36</v>
      </c>
      <c r="BM27" s="175" t="s">
        <v>43</v>
      </c>
      <c r="BN27" s="175" t="s">
        <v>36</v>
      </c>
      <c r="BO27" s="176" t="s">
        <v>43</v>
      </c>
    </row>
    <row r="28" spans="1:67" s="107" customFormat="1" ht="36" x14ac:dyDescent="0.35">
      <c r="A28" s="113">
        <v>25</v>
      </c>
      <c r="B28" s="114" t="s">
        <v>60</v>
      </c>
      <c r="C28" s="179" t="s">
        <v>196</v>
      </c>
      <c r="D28" s="154" t="s">
        <v>227</v>
      </c>
      <c r="E28" s="155" t="s">
        <v>228</v>
      </c>
      <c r="F28" s="156" t="s">
        <v>229</v>
      </c>
      <c r="G28" s="189"/>
      <c r="H28" s="154" t="s">
        <v>230</v>
      </c>
      <c r="I28" s="158" t="s">
        <v>231</v>
      </c>
      <c r="J28" s="158" t="s">
        <v>232</v>
      </c>
      <c r="K28" s="156"/>
      <c r="L28" s="86"/>
      <c r="M28" s="159" t="s">
        <v>400</v>
      </c>
      <c r="N28" s="160" t="s">
        <v>110</v>
      </c>
      <c r="O28" s="161" t="s">
        <v>108</v>
      </c>
      <c r="P28" s="162">
        <f t="shared" si="0"/>
        <v>1.1111111111111112</v>
      </c>
      <c r="Q28" s="163">
        <f t="shared" si="1"/>
        <v>0.66666666666666663</v>
      </c>
      <c r="R28" s="164">
        <f t="shared" si="26"/>
        <v>0.44444444444444453</v>
      </c>
      <c r="S28" s="165" t="s">
        <v>108</v>
      </c>
      <c r="T28" s="166"/>
      <c r="U28" s="167">
        <f t="shared" si="2"/>
        <v>0.22222222222222221</v>
      </c>
      <c r="V28" s="168">
        <f t="shared" si="3"/>
        <v>0.66666666666666663</v>
      </c>
      <c r="W28" s="169">
        <f t="shared" si="4"/>
        <v>0.1111111111111111</v>
      </c>
      <c r="X28" s="170">
        <f t="shared" si="27"/>
        <v>0.66666666666666663</v>
      </c>
      <c r="Y28" s="171">
        <f t="shared" si="28"/>
        <v>0.39506172839506176</v>
      </c>
      <c r="Z28" s="167">
        <f t="shared" si="5"/>
        <v>0</v>
      </c>
      <c r="AA28" s="168">
        <f t="shared" si="6"/>
        <v>0.66666666666666663</v>
      </c>
      <c r="AB28" s="172">
        <f t="shared" si="7"/>
        <v>0.33333333333333331</v>
      </c>
      <c r="AC28" s="173">
        <f t="shared" si="29"/>
        <v>0.66666666666666663</v>
      </c>
      <c r="AD28" s="171">
        <f t="shared" si="30"/>
        <v>0.44444444444444442</v>
      </c>
      <c r="AE28" s="138">
        <f t="shared" si="8"/>
        <v>1</v>
      </c>
      <c r="AF28" s="139">
        <f t="shared" si="9"/>
        <v>1</v>
      </c>
      <c r="AG28" s="139">
        <f t="shared" si="10"/>
        <v>1</v>
      </c>
      <c r="AH28" s="139">
        <f t="shared" si="11"/>
        <v>2</v>
      </c>
      <c r="AI28" s="139">
        <f t="shared" si="12"/>
        <v>2</v>
      </c>
      <c r="AJ28" s="139">
        <f t="shared" si="13"/>
        <v>0</v>
      </c>
      <c r="AK28" s="139">
        <f t="shared" si="14"/>
        <v>1</v>
      </c>
      <c r="AL28" s="139">
        <f t="shared" si="15"/>
        <v>1</v>
      </c>
      <c r="AM28" s="140">
        <f t="shared" si="16"/>
        <v>1</v>
      </c>
      <c r="AN28" s="141">
        <f t="shared" si="17"/>
        <v>1</v>
      </c>
      <c r="AO28" s="139">
        <f t="shared" si="18"/>
        <v>1</v>
      </c>
      <c r="AP28" s="139">
        <f t="shared" si="19"/>
        <v>1</v>
      </c>
      <c r="AQ28" s="139">
        <f t="shared" si="20"/>
        <v>0</v>
      </c>
      <c r="AR28" s="139">
        <f t="shared" si="21"/>
        <v>1</v>
      </c>
      <c r="AS28" s="139">
        <f t="shared" si="22"/>
        <v>0</v>
      </c>
      <c r="AT28" s="139">
        <f t="shared" si="23"/>
        <v>1</v>
      </c>
      <c r="AU28" s="139">
        <f t="shared" si="24"/>
        <v>1</v>
      </c>
      <c r="AV28" s="142">
        <f t="shared" si="25"/>
        <v>0</v>
      </c>
      <c r="AX28" s="174" t="s">
        <v>37</v>
      </c>
      <c r="AY28" s="175" t="s">
        <v>42</v>
      </c>
      <c r="AZ28" s="175" t="s">
        <v>37</v>
      </c>
      <c r="BA28" s="175" t="s">
        <v>109</v>
      </c>
      <c r="BB28" s="175" t="s">
        <v>78</v>
      </c>
      <c r="BC28" s="176" t="s">
        <v>42</v>
      </c>
      <c r="BD28" s="177" t="s">
        <v>36</v>
      </c>
      <c r="BE28" s="175" t="s">
        <v>59</v>
      </c>
      <c r="BF28" s="175" t="s">
        <v>36</v>
      </c>
      <c r="BG28" s="175" t="s">
        <v>42</v>
      </c>
      <c r="BH28" s="175" t="s">
        <v>38</v>
      </c>
      <c r="BI28" s="178" t="s">
        <v>43</v>
      </c>
      <c r="BJ28" s="174" t="s">
        <v>37</v>
      </c>
      <c r="BK28" s="175" t="s">
        <v>42</v>
      </c>
      <c r="BL28" s="175" t="s">
        <v>37</v>
      </c>
      <c r="BM28" s="175" t="s">
        <v>42</v>
      </c>
      <c r="BN28" s="175" t="s">
        <v>37</v>
      </c>
      <c r="BO28" s="176" t="s">
        <v>43</v>
      </c>
    </row>
    <row r="29" spans="1:67" s="107" customFormat="1" ht="72" x14ac:dyDescent="0.35">
      <c r="A29" s="113">
        <v>26</v>
      </c>
      <c r="B29" s="114" t="s">
        <v>60</v>
      </c>
      <c r="C29" s="179" t="s">
        <v>196</v>
      </c>
      <c r="D29" s="154" t="s">
        <v>233</v>
      </c>
      <c r="E29" s="155" t="s">
        <v>234</v>
      </c>
      <c r="F29" s="156" t="s">
        <v>235</v>
      </c>
      <c r="G29" s="157" t="s">
        <v>236</v>
      </c>
      <c r="H29" s="154" t="s">
        <v>234</v>
      </c>
      <c r="I29" s="154" t="s">
        <v>237</v>
      </c>
      <c r="J29" s="154" t="s">
        <v>238</v>
      </c>
      <c r="K29" s="156"/>
      <c r="L29" s="86"/>
      <c r="M29" s="159" t="s">
        <v>400</v>
      </c>
      <c r="N29" s="160" t="s">
        <v>402</v>
      </c>
      <c r="O29" s="185" t="s">
        <v>57</v>
      </c>
      <c r="P29" s="162">
        <f t="shared" si="0"/>
        <v>1.1111111111111112</v>
      </c>
      <c r="Q29" s="163">
        <f t="shared" si="1"/>
        <v>0.44444444444444442</v>
      </c>
      <c r="R29" s="164">
        <f t="shared" si="26"/>
        <v>0.66666666666666674</v>
      </c>
      <c r="S29" s="186" t="s">
        <v>57</v>
      </c>
      <c r="T29" s="166"/>
      <c r="U29" s="167">
        <f t="shared" si="2"/>
        <v>0.1111111111111111</v>
      </c>
      <c r="V29" s="168">
        <f t="shared" si="3"/>
        <v>0.88888888888888884</v>
      </c>
      <c r="W29" s="169">
        <f t="shared" si="4"/>
        <v>0</v>
      </c>
      <c r="X29" s="170">
        <f t="shared" si="27"/>
        <v>0.88888888888888884</v>
      </c>
      <c r="Y29" s="171">
        <f t="shared" si="28"/>
        <v>0.19753086419753091</v>
      </c>
      <c r="Z29" s="167">
        <f t="shared" si="5"/>
        <v>0</v>
      </c>
      <c r="AA29" s="168">
        <f t="shared" si="6"/>
        <v>0.44444444444444442</v>
      </c>
      <c r="AB29" s="172">
        <f t="shared" si="7"/>
        <v>0.55555555555555558</v>
      </c>
      <c r="AC29" s="173">
        <f t="shared" si="29"/>
        <v>0.55555555555555558</v>
      </c>
      <c r="AD29" s="171">
        <f t="shared" si="30"/>
        <v>0.49382716049382719</v>
      </c>
      <c r="AE29" s="138">
        <f t="shared" si="8"/>
        <v>1</v>
      </c>
      <c r="AF29" s="139">
        <f t="shared" si="9"/>
        <v>1</v>
      </c>
      <c r="AG29" s="139">
        <f t="shared" si="10"/>
        <v>1</v>
      </c>
      <c r="AH29" s="139">
        <f t="shared" si="11"/>
        <v>1</v>
      </c>
      <c r="AI29" s="139">
        <f t="shared" si="12"/>
        <v>1</v>
      </c>
      <c r="AJ29" s="139">
        <f t="shared" si="13"/>
        <v>2</v>
      </c>
      <c r="AK29" s="139">
        <f t="shared" si="14"/>
        <v>1</v>
      </c>
      <c r="AL29" s="139">
        <f t="shared" si="15"/>
        <v>1</v>
      </c>
      <c r="AM29" s="140">
        <f t="shared" si="16"/>
        <v>1</v>
      </c>
      <c r="AN29" s="141">
        <f t="shared" si="17"/>
        <v>0</v>
      </c>
      <c r="AO29" s="139">
        <f t="shared" si="18"/>
        <v>1</v>
      </c>
      <c r="AP29" s="139">
        <f t="shared" si="19"/>
        <v>0</v>
      </c>
      <c r="AQ29" s="139">
        <f t="shared" si="20"/>
        <v>0</v>
      </c>
      <c r="AR29" s="139">
        <f t="shared" si="21"/>
        <v>1</v>
      </c>
      <c r="AS29" s="139">
        <f t="shared" si="22"/>
        <v>1</v>
      </c>
      <c r="AT29" s="139">
        <f t="shared" si="23"/>
        <v>1</v>
      </c>
      <c r="AU29" s="139">
        <f t="shared" si="24"/>
        <v>0</v>
      </c>
      <c r="AV29" s="142">
        <f t="shared" si="25"/>
        <v>0</v>
      </c>
      <c r="AX29" s="174" t="s">
        <v>37</v>
      </c>
      <c r="AY29" s="175" t="s">
        <v>43</v>
      </c>
      <c r="AZ29" s="175" t="s">
        <v>37</v>
      </c>
      <c r="BA29" s="175" t="s">
        <v>109</v>
      </c>
      <c r="BB29" s="175" t="s">
        <v>78</v>
      </c>
      <c r="BC29" s="176" t="s">
        <v>43</v>
      </c>
      <c r="BD29" s="177" t="s">
        <v>37</v>
      </c>
      <c r="BE29" s="175" t="s">
        <v>59</v>
      </c>
      <c r="BF29" s="175" t="s">
        <v>37</v>
      </c>
      <c r="BG29" s="175" t="s">
        <v>42</v>
      </c>
      <c r="BH29" s="175" t="s">
        <v>36</v>
      </c>
      <c r="BI29" s="178" t="s">
        <v>70</v>
      </c>
      <c r="BJ29" s="174" t="s">
        <v>37</v>
      </c>
      <c r="BK29" s="175" t="s">
        <v>42</v>
      </c>
      <c r="BL29" s="175" t="s">
        <v>37</v>
      </c>
      <c r="BM29" s="175" t="s">
        <v>43</v>
      </c>
      <c r="BN29" s="175" t="s">
        <v>37</v>
      </c>
      <c r="BO29" s="176" t="s">
        <v>43</v>
      </c>
    </row>
    <row r="30" spans="1:67" s="107" customFormat="1" ht="36" x14ac:dyDescent="0.35">
      <c r="A30" s="113">
        <v>27</v>
      </c>
      <c r="B30" s="114" t="s">
        <v>60</v>
      </c>
      <c r="C30" s="179" t="s">
        <v>196</v>
      </c>
      <c r="D30" s="154" t="s">
        <v>239</v>
      </c>
      <c r="E30" s="155" t="s">
        <v>240</v>
      </c>
      <c r="F30" s="156" t="s">
        <v>241</v>
      </c>
      <c r="G30" s="157"/>
      <c r="H30" s="154" t="s">
        <v>242</v>
      </c>
      <c r="I30" s="158" t="s">
        <v>243</v>
      </c>
      <c r="J30" s="158" t="s">
        <v>244</v>
      </c>
      <c r="K30" s="156"/>
      <c r="L30" s="86"/>
      <c r="M30" s="159" t="s">
        <v>400</v>
      </c>
      <c r="N30" s="160" t="s">
        <v>402</v>
      </c>
      <c r="O30" s="185" t="s">
        <v>57</v>
      </c>
      <c r="P30" s="162">
        <f t="shared" si="0"/>
        <v>1.8888888888888888</v>
      </c>
      <c r="Q30" s="163">
        <f t="shared" si="1"/>
        <v>0.33333333333333331</v>
      </c>
      <c r="R30" s="164">
        <f t="shared" si="26"/>
        <v>1.5555555555555556</v>
      </c>
      <c r="S30" s="186" t="s">
        <v>57</v>
      </c>
      <c r="T30" s="166"/>
      <c r="U30" s="167">
        <f t="shared" si="2"/>
        <v>0.88888888888888884</v>
      </c>
      <c r="V30" s="168">
        <f t="shared" si="3"/>
        <v>0.1111111111111111</v>
      </c>
      <c r="W30" s="169">
        <f t="shared" si="4"/>
        <v>0</v>
      </c>
      <c r="X30" s="170">
        <f t="shared" si="27"/>
        <v>0.88888888888888884</v>
      </c>
      <c r="Y30" s="171">
        <f t="shared" si="28"/>
        <v>0.19753086419753091</v>
      </c>
      <c r="Z30" s="167">
        <f t="shared" si="5"/>
        <v>0</v>
      </c>
      <c r="AA30" s="168">
        <f t="shared" si="6"/>
        <v>0.33333333333333331</v>
      </c>
      <c r="AB30" s="172">
        <f t="shared" si="7"/>
        <v>0.66666666666666663</v>
      </c>
      <c r="AC30" s="173">
        <f t="shared" si="29"/>
        <v>0.66666666666666663</v>
      </c>
      <c r="AD30" s="171">
        <f t="shared" si="30"/>
        <v>0.44444444444444442</v>
      </c>
      <c r="AE30" s="138">
        <f t="shared" si="8"/>
        <v>2</v>
      </c>
      <c r="AF30" s="139">
        <f t="shared" si="9"/>
        <v>2</v>
      </c>
      <c r="AG30" s="139">
        <f t="shared" si="10"/>
        <v>2</v>
      </c>
      <c r="AH30" s="139">
        <f t="shared" si="11"/>
        <v>2</v>
      </c>
      <c r="AI30" s="139">
        <f t="shared" si="12"/>
        <v>1</v>
      </c>
      <c r="AJ30" s="139">
        <f t="shared" si="13"/>
        <v>2</v>
      </c>
      <c r="AK30" s="139">
        <f t="shared" si="14"/>
        <v>2</v>
      </c>
      <c r="AL30" s="139">
        <f t="shared" si="15"/>
        <v>2</v>
      </c>
      <c r="AM30" s="140">
        <f t="shared" si="16"/>
        <v>2</v>
      </c>
      <c r="AN30" s="141">
        <f t="shared" si="17"/>
        <v>0</v>
      </c>
      <c r="AO30" s="139">
        <f t="shared" si="18"/>
        <v>1</v>
      </c>
      <c r="AP30" s="139">
        <f t="shared" si="19"/>
        <v>0</v>
      </c>
      <c r="AQ30" s="139">
        <f t="shared" si="20"/>
        <v>0</v>
      </c>
      <c r="AR30" s="139">
        <f t="shared" si="21"/>
        <v>1</v>
      </c>
      <c r="AS30" s="139">
        <f t="shared" si="22"/>
        <v>1</v>
      </c>
      <c r="AT30" s="139">
        <f t="shared" si="23"/>
        <v>0</v>
      </c>
      <c r="AU30" s="139">
        <f t="shared" si="24"/>
        <v>0</v>
      </c>
      <c r="AV30" s="142">
        <f t="shared" si="25"/>
        <v>0</v>
      </c>
      <c r="AX30" s="174" t="s">
        <v>36</v>
      </c>
      <c r="AY30" s="175" t="s">
        <v>43</v>
      </c>
      <c r="AZ30" s="175" t="s">
        <v>36</v>
      </c>
      <c r="BA30" s="175" t="s">
        <v>109</v>
      </c>
      <c r="BB30" s="175" t="s">
        <v>69</v>
      </c>
      <c r="BC30" s="176" t="s">
        <v>43</v>
      </c>
      <c r="BD30" s="177" t="s">
        <v>36</v>
      </c>
      <c r="BE30" s="175" t="s">
        <v>59</v>
      </c>
      <c r="BF30" s="175" t="s">
        <v>37</v>
      </c>
      <c r="BG30" s="175" t="s">
        <v>42</v>
      </c>
      <c r="BH30" s="175" t="s">
        <v>36</v>
      </c>
      <c r="BI30" s="178" t="s">
        <v>70</v>
      </c>
      <c r="BJ30" s="174" t="s">
        <v>36</v>
      </c>
      <c r="BK30" s="175" t="s">
        <v>43</v>
      </c>
      <c r="BL30" s="175" t="s">
        <v>36</v>
      </c>
      <c r="BM30" s="175" t="s">
        <v>43</v>
      </c>
      <c r="BN30" s="175" t="s">
        <v>36</v>
      </c>
      <c r="BO30" s="176" t="s">
        <v>43</v>
      </c>
    </row>
    <row r="31" spans="1:67" s="107" customFormat="1" ht="36" x14ac:dyDescent="0.35">
      <c r="A31" s="113">
        <v>28</v>
      </c>
      <c r="B31" s="114" t="s">
        <v>245</v>
      </c>
      <c r="C31" s="181" t="s">
        <v>246</v>
      </c>
      <c r="D31" s="116" t="s">
        <v>247</v>
      </c>
      <c r="E31" s="117" t="s">
        <v>248</v>
      </c>
      <c r="F31" s="118" t="s">
        <v>249</v>
      </c>
      <c r="G31" s="119"/>
      <c r="H31" s="120" t="s">
        <v>250</v>
      </c>
      <c r="I31" s="121" t="s">
        <v>251</v>
      </c>
      <c r="J31" s="121" t="s">
        <v>252</v>
      </c>
      <c r="K31" s="122"/>
      <c r="L31" s="86"/>
      <c r="M31" s="123" t="s">
        <v>400</v>
      </c>
      <c r="N31" s="124" t="s">
        <v>402</v>
      </c>
      <c r="O31" s="125" t="s">
        <v>57</v>
      </c>
      <c r="P31" s="126">
        <f t="shared" si="0"/>
        <v>2</v>
      </c>
      <c r="Q31" s="127">
        <f t="shared" si="1"/>
        <v>0.22222222222222221</v>
      </c>
      <c r="R31" s="128">
        <f t="shared" si="26"/>
        <v>1.7777777777777777</v>
      </c>
      <c r="S31" s="129" t="s">
        <v>57</v>
      </c>
      <c r="T31" s="130" t="str">
        <f>$B$31&amp;" "&amp;C31</f>
        <v>行動特性 個人特性系</v>
      </c>
      <c r="U31" s="131">
        <f t="shared" si="2"/>
        <v>1</v>
      </c>
      <c r="V31" s="132">
        <f t="shared" si="3"/>
        <v>0</v>
      </c>
      <c r="W31" s="133">
        <f t="shared" si="4"/>
        <v>0</v>
      </c>
      <c r="X31" s="134">
        <f t="shared" si="27"/>
        <v>1</v>
      </c>
      <c r="Y31" s="135">
        <f t="shared" si="28"/>
        <v>0</v>
      </c>
      <c r="Z31" s="131">
        <f t="shared" si="5"/>
        <v>0</v>
      </c>
      <c r="AA31" s="132">
        <f t="shared" si="6"/>
        <v>0.22222222222222221</v>
      </c>
      <c r="AB31" s="136">
        <f t="shared" si="7"/>
        <v>0.77777777777777779</v>
      </c>
      <c r="AC31" s="137">
        <f t="shared" si="29"/>
        <v>0.77777777777777779</v>
      </c>
      <c r="AD31" s="135">
        <f t="shared" si="30"/>
        <v>0.34567901234567905</v>
      </c>
      <c r="AE31" s="138">
        <f t="shared" si="8"/>
        <v>2</v>
      </c>
      <c r="AF31" s="139">
        <f t="shared" si="9"/>
        <v>2</v>
      </c>
      <c r="AG31" s="139">
        <f t="shared" si="10"/>
        <v>2</v>
      </c>
      <c r="AH31" s="139">
        <f t="shared" si="11"/>
        <v>2</v>
      </c>
      <c r="AI31" s="139">
        <f t="shared" si="12"/>
        <v>2</v>
      </c>
      <c r="AJ31" s="139">
        <f t="shared" si="13"/>
        <v>2</v>
      </c>
      <c r="AK31" s="139">
        <f t="shared" si="14"/>
        <v>2</v>
      </c>
      <c r="AL31" s="139">
        <f t="shared" si="15"/>
        <v>2</v>
      </c>
      <c r="AM31" s="140">
        <f t="shared" si="16"/>
        <v>2</v>
      </c>
      <c r="AN31" s="141">
        <f t="shared" si="17"/>
        <v>0</v>
      </c>
      <c r="AO31" s="139">
        <f t="shared" si="18"/>
        <v>1</v>
      </c>
      <c r="AP31" s="139">
        <f t="shared" si="19"/>
        <v>0</v>
      </c>
      <c r="AQ31" s="139">
        <f t="shared" si="20"/>
        <v>0</v>
      </c>
      <c r="AR31" s="139">
        <f t="shared" si="21"/>
        <v>1</v>
      </c>
      <c r="AS31" s="139">
        <f t="shared" si="22"/>
        <v>0</v>
      </c>
      <c r="AT31" s="139">
        <f t="shared" si="23"/>
        <v>0</v>
      </c>
      <c r="AU31" s="139">
        <f t="shared" si="24"/>
        <v>0</v>
      </c>
      <c r="AV31" s="142">
        <f t="shared" si="25"/>
        <v>0</v>
      </c>
      <c r="AX31" s="143" t="s">
        <v>36</v>
      </c>
      <c r="AY31" s="144" t="s">
        <v>43</v>
      </c>
      <c r="AZ31" s="144" t="s">
        <v>36</v>
      </c>
      <c r="BA31" s="144" t="s">
        <v>109</v>
      </c>
      <c r="BB31" s="144" t="s">
        <v>69</v>
      </c>
      <c r="BC31" s="145" t="s">
        <v>43</v>
      </c>
      <c r="BD31" s="146" t="s">
        <v>36</v>
      </c>
      <c r="BE31" s="144" t="s">
        <v>59</v>
      </c>
      <c r="BF31" s="144" t="s">
        <v>36</v>
      </c>
      <c r="BG31" s="144" t="s">
        <v>42</v>
      </c>
      <c r="BH31" s="144" t="s">
        <v>36</v>
      </c>
      <c r="BI31" s="147" t="s">
        <v>43</v>
      </c>
      <c r="BJ31" s="143" t="s">
        <v>36</v>
      </c>
      <c r="BK31" s="144" t="s">
        <v>43</v>
      </c>
      <c r="BL31" s="144" t="s">
        <v>36</v>
      </c>
      <c r="BM31" s="144" t="s">
        <v>43</v>
      </c>
      <c r="BN31" s="144" t="s">
        <v>36</v>
      </c>
      <c r="BO31" s="145" t="s">
        <v>43</v>
      </c>
    </row>
    <row r="32" spans="1:67" s="107" customFormat="1" ht="36" x14ac:dyDescent="0.35">
      <c r="A32" s="113">
        <v>29</v>
      </c>
      <c r="B32" s="114" t="s">
        <v>253</v>
      </c>
      <c r="C32" s="115" t="s">
        <v>254</v>
      </c>
      <c r="D32" s="116" t="s">
        <v>255</v>
      </c>
      <c r="E32" s="117" t="s">
        <v>256</v>
      </c>
      <c r="F32" s="118" t="s">
        <v>257</v>
      </c>
      <c r="G32" s="119"/>
      <c r="H32" s="120" t="s">
        <v>258</v>
      </c>
      <c r="I32" s="121" t="s">
        <v>259</v>
      </c>
      <c r="J32" s="121" t="s">
        <v>260</v>
      </c>
      <c r="K32" s="122"/>
      <c r="L32" s="86"/>
      <c r="M32" s="123" t="s">
        <v>400</v>
      </c>
      <c r="N32" s="124" t="s">
        <v>402</v>
      </c>
      <c r="O32" s="125" t="s">
        <v>57</v>
      </c>
      <c r="P32" s="126">
        <f t="shared" si="0"/>
        <v>1.1111111111111112</v>
      </c>
      <c r="Q32" s="127">
        <f t="shared" si="1"/>
        <v>0.22222222222222221</v>
      </c>
      <c r="R32" s="128">
        <f t="shared" si="26"/>
        <v>0.88888888888888895</v>
      </c>
      <c r="S32" s="129" t="s">
        <v>57</v>
      </c>
      <c r="T32" s="130"/>
      <c r="U32" s="131">
        <f t="shared" si="2"/>
        <v>0.1111111111111111</v>
      </c>
      <c r="V32" s="132">
        <f t="shared" si="3"/>
        <v>0.88888888888888884</v>
      </c>
      <c r="W32" s="133">
        <f t="shared" si="4"/>
        <v>0</v>
      </c>
      <c r="X32" s="134">
        <f t="shared" si="27"/>
        <v>0.88888888888888884</v>
      </c>
      <c r="Y32" s="135">
        <f t="shared" si="28"/>
        <v>0.19753086419753091</v>
      </c>
      <c r="Z32" s="131">
        <f t="shared" si="5"/>
        <v>0</v>
      </c>
      <c r="AA32" s="132">
        <f t="shared" si="6"/>
        <v>0.22222222222222221</v>
      </c>
      <c r="AB32" s="136">
        <f t="shared" si="7"/>
        <v>0.77777777777777779</v>
      </c>
      <c r="AC32" s="137">
        <f t="shared" si="29"/>
        <v>0.77777777777777779</v>
      </c>
      <c r="AD32" s="135">
        <f t="shared" si="30"/>
        <v>0.34567901234567899</v>
      </c>
      <c r="AE32" s="138">
        <f t="shared" si="8"/>
        <v>1</v>
      </c>
      <c r="AF32" s="139">
        <f t="shared" si="9"/>
        <v>1</v>
      </c>
      <c r="AG32" s="139">
        <f t="shared" si="10"/>
        <v>1</v>
      </c>
      <c r="AH32" s="139">
        <f t="shared" si="11"/>
        <v>1</v>
      </c>
      <c r="AI32" s="139">
        <f t="shared" si="12"/>
        <v>1</v>
      </c>
      <c r="AJ32" s="139">
        <f t="shared" si="13"/>
        <v>1</v>
      </c>
      <c r="AK32" s="139">
        <f t="shared" si="14"/>
        <v>1</v>
      </c>
      <c r="AL32" s="139">
        <f t="shared" si="15"/>
        <v>2</v>
      </c>
      <c r="AM32" s="140">
        <f t="shared" si="16"/>
        <v>1</v>
      </c>
      <c r="AN32" s="141">
        <f t="shared" si="17"/>
        <v>0</v>
      </c>
      <c r="AO32" s="139">
        <f t="shared" si="18"/>
        <v>0</v>
      </c>
      <c r="AP32" s="139">
        <f t="shared" si="19"/>
        <v>0</v>
      </c>
      <c r="AQ32" s="139">
        <f t="shared" si="20"/>
        <v>0</v>
      </c>
      <c r="AR32" s="139">
        <f t="shared" si="21"/>
        <v>1</v>
      </c>
      <c r="AS32" s="139">
        <f t="shared" si="22"/>
        <v>0</v>
      </c>
      <c r="AT32" s="139">
        <f t="shared" si="23"/>
        <v>0</v>
      </c>
      <c r="AU32" s="139">
        <f t="shared" si="24"/>
        <v>1</v>
      </c>
      <c r="AV32" s="142">
        <f t="shared" si="25"/>
        <v>0</v>
      </c>
      <c r="AX32" s="143" t="s">
        <v>37</v>
      </c>
      <c r="AY32" s="144" t="s">
        <v>59</v>
      </c>
      <c r="AZ32" s="144" t="s">
        <v>37</v>
      </c>
      <c r="BA32" s="144" t="s">
        <v>59</v>
      </c>
      <c r="BB32" s="144" t="s">
        <v>78</v>
      </c>
      <c r="BC32" s="145" t="s">
        <v>59</v>
      </c>
      <c r="BD32" s="146" t="s">
        <v>37</v>
      </c>
      <c r="BE32" s="144" t="s">
        <v>59</v>
      </c>
      <c r="BF32" s="144" t="s">
        <v>37</v>
      </c>
      <c r="BG32" s="144" t="s">
        <v>42</v>
      </c>
      <c r="BH32" s="144" t="s">
        <v>37</v>
      </c>
      <c r="BI32" s="147" t="s">
        <v>59</v>
      </c>
      <c r="BJ32" s="143" t="s">
        <v>37</v>
      </c>
      <c r="BK32" s="144" t="s">
        <v>59</v>
      </c>
      <c r="BL32" s="144" t="s">
        <v>36</v>
      </c>
      <c r="BM32" s="144" t="s">
        <v>42</v>
      </c>
      <c r="BN32" s="144" t="s">
        <v>37</v>
      </c>
      <c r="BO32" s="145" t="s">
        <v>59</v>
      </c>
    </row>
    <row r="33" spans="1:67" s="107" customFormat="1" ht="48" x14ac:dyDescent="0.35">
      <c r="A33" s="113">
        <v>30</v>
      </c>
      <c r="B33" s="114" t="s">
        <v>253</v>
      </c>
      <c r="C33" s="115" t="s">
        <v>254</v>
      </c>
      <c r="D33" s="116" t="s">
        <v>261</v>
      </c>
      <c r="E33" s="190" t="s">
        <v>262</v>
      </c>
      <c r="F33" s="191" t="s">
        <v>263</v>
      </c>
      <c r="G33" s="119"/>
      <c r="H33" s="120" t="s">
        <v>264</v>
      </c>
      <c r="I33" s="121" t="s">
        <v>265</v>
      </c>
      <c r="J33" s="121" t="s">
        <v>266</v>
      </c>
      <c r="K33" s="122"/>
      <c r="L33" s="86"/>
      <c r="M33" s="123" t="s">
        <v>400</v>
      </c>
      <c r="N33" s="124" t="s">
        <v>402</v>
      </c>
      <c r="O33" s="125" t="s">
        <v>57</v>
      </c>
      <c r="P33" s="126">
        <f t="shared" si="0"/>
        <v>2</v>
      </c>
      <c r="Q33" s="127">
        <f t="shared" si="1"/>
        <v>0.22222222222222221</v>
      </c>
      <c r="R33" s="128">
        <f t="shared" si="26"/>
        <v>1.7777777777777777</v>
      </c>
      <c r="S33" s="129" t="s">
        <v>57</v>
      </c>
      <c r="T33" s="130"/>
      <c r="U33" s="131">
        <f t="shared" si="2"/>
        <v>1</v>
      </c>
      <c r="V33" s="132">
        <f t="shared" si="3"/>
        <v>0</v>
      </c>
      <c r="W33" s="133">
        <f t="shared" si="4"/>
        <v>0</v>
      </c>
      <c r="X33" s="134">
        <f t="shared" si="27"/>
        <v>1</v>
      </c>
      <c r="Y33" s="135">
        <f t="shared" si="28"/>
        <v>0</v>
      </c>
      <c r="Z33" s="131">
        <f t="shared" si="5"/>
        <v>0</v>
      </c>
      <c r="AA33" s="132">
        <f t="shared" si="6"/>
        <v>0.22222222222222221</v>
      </c>
      <c r="AB33" s="136">
        <f t="shared" si="7"/>
        <v>0.77777777777777779</v>
      </c>
      <c r="AC33" s="137">
        <f t="shared" si="29"/>
        <v>0.77777777777777779</v>
      </c>
      <c r="AD33" s="135">
        <f t="shared" si="30"/>
        <v>0.34567901234567905</v>
      </c>
      <c r="AE33" s="138">
        <f t="shared" si="8"/>
        <v>2</v>
      </c>
      <c r="AF33" s="139">
        <f t="shared" si="9"/>
        <v>2</v>
      </c>
      <c r="AG33" s="139">
        <f t="shared" si="10"/>
        <v>2</v>
      </c>
      <c r="AH33" s="139">
        <f t="shared" si="11"/>
        <v>2</v>
      </c>
      <c r="AI33" s="139">
        <f t="shared" si="12"/>
        <v>2</v>
      </c>
      <c r="AJ33" s="139">
        <f t="shared" si="13"/>
        <v>2</v>
      </c>
      <c r="AK33" s="139">
        <f t="shared" si="14"/>
        <v>2</v>
      </c>
      <c r="AL33" s="139">
        <f t="shared" si="15"/>
        <v>2</v>
      </c>
      <c r="AM33" s="140">
        <f t="shared" si="16"/>
        <v>2</v>
      </c>
      <c r="AN33" s="141">
        <f t="shared" si="17"/>
        <v>0</v>
      </c>
      <c r="AO33" s="139">
        <f t="shared" si="18"/>
        <v>1</v>
      </c>
      <c r="AP33" s="139">
        <f t="shared" si="19"/>
        <v>0</v>
      </c>
      <c r="AQ33" s="139">
        <f t="shared" si="20"/>
        <v>0</v>
      </c>
      <c r="AR33" s="139">
        <f t="shared" si="21"/>
        <v>1</v>
      </c>
      <c r="AS33" s="139">
        <f t="shared" si="22"/>
        <v>0</v>
      </c>
      <c r="AT33" s="139">
        <f t="shared" si="23"/>
        <v>0</v>
      </c>
      <c r="AU33" s="139">
        <f t="shared" si="24"/>
        <v>0</v>
      </c>
      <c r="AV33" s="142">
        <f t="shared" si="25"/>
        <v>0</v>
      </c>
      <c r="AX33" s="143" t="s">
        <v>36</v>
      </c>
      <c r="AY33" s="144" t="s">
        <v>43</v>
      </c>
      <c r="AZ33" s="144" t="s">
        <v>36</v>
      </c>
      <c r="BA33" s="144" t="s">
        <v>109</v>
      </c>
      <c r="BB33" s="144" t="s">
        <v>69</v>
      </c>
      <c r="BC33" s="145" t="s">
        <v>43</v>
      </c>
      <c r="BD33" s="146" t="s">
        <v>36</v>
      </c>
      <c r="BE33" s="144" t="s">
        <v>59</v>
      </c>
      <c r="BF33" s="144" t="s">
        <v>36</v>
      </c>
      <c r="BG33" s="144" t="s">
        <v>42</v>
      </c>
      <c r="BH33" s="144" t="s">
        <v>36</v>
      </c>
      <c r="BI33" s="147" t="s">
        <v>43</v>
      </c>
      <c r="BJ33" s="143" t="s">
        <v>36</v>
      </c>
      <c r="BK33" s="144" t="s">
        <v>43</v>
      </c>
      <c r="BL33" s="144" t="s">
        <v>36</v>
      </c>
      <c r="BM33" s="144" t="s">
        <v>43</v>
      </c>
      <c r="BN33" s="144" t="s">
        <v>36</v>
      </c>
      <c r="BO33" s="145" t="s">
        <v>43</v>
      </c>
    </row>
    <row r="34" spans="1:67" s="107" customFormat="1" ht="33" x14ac:dyDescent="0.35">
      <c r="A34" s="113">
        <v>31</v>
      </c>
      <c r="B34" s="114"/>
      <c r="C34" s="115"/>
      <c r="D34" s="116" t="s">
        <v>267</v>
      </c>
      <c r="E34" s="192" t="s">
        <v>268</v>
      </c>
      <c r="F34" s="193" t="s">
        <v>269</v>
      </c>
      <c r="G34" s="119"/>
      <c r="H34" s="120" t="s">
        <v>270</v>
      </c>
      <c r="I34" s="121" t="s">
        <v>271</v>
      </c>
      <c r="J34" s="121" t="s">
        <v>272</v>
      </c>
      <c r="K34" s="122"/>
      <c r="L34" s="86"/>
      <c r="M34" s="123" t="s">
        <v>400</v>
      </c>
      <c r="N34" s="124" t="s">
        <v>402</v>
      </c>
      <c r="O34" s="125" t="s">
        <v>57</v>
      </c>
      <c r="P34" s="126">
        <v>1.5</v>
      </c>
      <c r="Q34" s="127">
        <v>0.2</v>
      </c>
      <c r="R34" s="128"/>
      <c r="S34" s="129" t="s">
        <v>57</v>
      </c>
      <c r="T34" s="130"/>
      <c r="U34" s="131"/>
      <c r="V34" s="132"/>
      <c r="W34" s="133"/>
      <c r="X34" s="134"/>
      <c r="Y34" s="135"/>
      <c r="Z34" s="131"/>
      <c r="AA34" s="132"/>
      <c r="AB34" s="136"/>
      <c r="AC34" s="137"/>
      <c r="AD34" s="135"/>
      <c r="AE34" s="138"/>
      <c r="AF34" s="139"/>
      <c r="AG34" s="139"/>
      <c r="AH34" s="139"/>
      <c r="AI34" s="139"/>
      <c r="AJ34" s="139"/>
      <c r="AK34" s="139"/>
      <c r="AL34" s="139"/>
      <c r="AM34" s="140"/>
      <c r="AN34" s="141"/>
      <c r="AO34" s="139"/>
      <c r="AP34" s="139"/>
      <c r="AQ34" s="139"/>
      <c r="AR34" s="139"/>
      <c r="AS34" s="139"/>
      <c r="AT34" s="139"/>
      <c r="AU34" s="139"/>
      <c r="AV34" s="142"/>
      <c r="AX34" s="143"/>
      <c r="AY34" s="144"/>
      <c r="AZ34" s="144"/>
      <c r="BA34" s="144"/>
      <c r="BB34" s="144"/>
      <c r="BC34" s="145"/>
      <c r="BD34" s="146"/>
      <c r="BE34" s="144"/>
      <c r="BF34" s="144"/>
      <c r="BG34" s="144"/>
      <c r="BH34" s="144"/>
      <c r="BI34" s="147"/>
      <c r="BJ34" s="143"/>
      <c r="BK34" s="144"/>
      <c r="BL34" s="144"/>
      <c r="BM34" s="144"/>
      <c r="BN34" s="144"/>
      <c r="BO34" s="145"/>
    </row>
    <row r="35" spans="1:67" s="107" customFormat="1" ht="48" x14ac:dyDescent="0.35">
      <c r="A35" s="113">
        <v>32</v>
      </c>
      <c r="B35" s="114" t="s">
        <v>253</v>
      </c>
      <c r="C35" s="115" t="s">
        <v>254</v>
      </c>
      <c r="D35" s="116" t="s">
        <v>273</v>
      </c>
      <c r="E35" s="117" t="s">
        <v>274</v>
      </c>
      <c r="F35" s="118" t="s">
        <v>275</v>
      </c>
      <c r="G35" s="119"/>
      <c r="H35" s="120" t="s">
        <v>276</v>
      </c>
      <c r="I35" s="121" t="s">
        <v>277</v>
      </c>
      <c r="J35" s="121" t="s">
        <v>278</v>
      </c>
      <c r="K35" s="122"/>
      <c r="L35" s="86"/>
      <c r="M35" s="123" t="s">
        <v>400</v>
      </c>
      <c r="N35" s="124" t="s">
        <v>402</v>
      </c>
      <c r="O35" s="125" t="s">
        <v>57</v>
      </c>
      <c r="P35" s="126">
        <f t="shared" ref="P35:P46" si="31">(COUNTIF(AX35:BO35,"◎")*2+COUNTIF(AX35:BO35,"○")*1+COUNTIF(AX35:BO35,"-")*0)/(COUNTIF(AX35:BO35,"◎")+COUNTIF(AX35:BO35,"○")+COUNTIF(AX35:BO35,"-"))</f>
        <v>2</v>
      </c>
      <c r="Q35" s="127">
        <f t="shared" ref="Q35:Q46" si="32">(COUNTIF(AX35:BO35,"高")*2+COUNTIF(AX35:BO35,"中")*1+COUNTIF(AX35:BO35,"低")*0)/(COUNTIF(AX35:BO35,"高")+COUNTIF(AX35:BO35,"中")+COUNTIF(AX35:BO35,"低"))</f>
        <v>0.33333333333333331</v>
      </c>
      <c r="R35" s="128">
        <f t="shared" si="26"/>
        <v>1.6666666666666667</v>
      </c>
      <c r="S35" s="129" t="s">
        <v>57</v>
      </c>
      <c r="T35" s="130"/>
      <c r="U35" s="131">
        <f t="shared" si="2"/>
        <v>1</v>
      </c>
      <c r="V35" s="132">
        <f t="shared" si="3"/>
        <v>0</v>
      </c>
      <c r="W35" s="133">
        <f t="shared" si="4"/>
        <v>0</v>
      </c>
      <c r="X35" s="134">
        <f t="shared" si="27"/>
        <v>1</v>
      </c>
      <c r="Y35" s="135">
        <f t="shared" si="28"/>
        <v>0</v>
      </c>
      <c r="Z35" s="131">
        <f t="shared" si="5"/>
        <v>0</v>
      </c>
      <c r="AA35" s="132">
        <f t="shared" si="6"/>
        <v>0.33333333333333331</v>
      </c>
      <c r="AB35" s="136">
        <f t="shared" si="7"/>
        <v>0.66666666666666663</v>
      </c>
      <c r="AC35" s="137">
        <f t="shared" si="29"/>
        <v>0.66666666666666663</v>
      </c>
      <c r="AD35" s="135">
        <f t="shared" si="30"/>
        <v>0.44444444444444442</v>
      </c>
      <c r="AE35" s="138">
        <f t="shared" si="8"/>
        <v>2</v>
      </c>
      <c r="AF35" s="139">
        <f t="shared" si="9"/>
        <v>2</v>
      </c>
      <c r="AG35" s="139">
        <f t="shared" si="10"/>
        <v>2</v>
      </c>
      <c r="AH35" s="139">
        <f t="shared" si="11"/>
        <v>2</v>
      </c>
      <c r="AI35" s="139">
        <f t="shared" si="12"/>
        <v>2</v>
      </c>
      <c r="AJ35" s="139">
        <f t="shared" si="13"/>
        <v>2</v>
      </c>
      <c r="AK35" s="139">
        <f t="shared" si="14"/>
        <v>2</v>
      </c>
      <c r="AL35" s="139">
        <f t="shared" si="15"/>
        <v>2</v>
      </c>
      <c r="AM35" s="140">
        <f t="shared" si="16"/>
        <v>2</v>
      </c>
      <c r="AN35" s="141">
        <f t="shared" si="17"/>
        <v>0</v>
      </c>
      <c r="AO35" s="139">
        <f t="shared" si="18"/>
        <v>1</v>
      </c>
      <c r="AP35" s="139">
        <f t="shared" si="19"/>
        <v>0</v>
      </c>
      <c r="AQ35" s="139">
        <f t="shared" si="20"/>
        <v>0</v>
      </c>
      <c r="AR35" s="139">
        <f t="shared" si="21"/>
        <v>1</v>
      </c>
      <c r="AS35" s="139">
        <f t="shared" si="22"/>
        <v>0</v>
      </c>
      <c r="AT35" s="139">
        <f t="shared" si="23"/>
        <v>1</v>
      </c>
      <c r="AU35" s="139">
        <f t="shared" si="24"/>
        <v>0</v>
      </c>
      <c r="AV35" s="142">
        <f t="shared" si="25"/>
        <v>0</v>
      </c>
      <c r="AX35" s="143" t="s">
        <v>36</v>
      </c>
      <c r="AY35" s="144" t="s">
        <v>43</v>
      </c>
      <c r="AZ35" s="144" t="s">
        <v>36</v>
      </c>
      <c r="BA35" s="144" t="s">
        <v>109</v>
      </c>
      <c r="BB35" s="144" t="s">
        <v>69</v>
      </c>
      <c r="BC35" s="145" t="s">
        <v>43</v>
      </c>
      <c r="BD35" s="146" t="s">
        <v>36</v>
      </c>
      <c r="BE35" s="144" t="s">
        <v>59</v>
      </c>
      <c r="BF35" s="144" t="s">
        <v>36</v>
      </c>
      <c r="BG35" s="144" t="s">
        <v>42</v>
      </c>
      <c r="BH35" s="144" t="s">
        <v>36</v>
      </c>
      <c r="BI35" s="147" t="s">
        <v>43</v>
      </c>
      <c r="BJ35" s="143" t="s">
        <v>36</v>
      </c>
      <c r="BK35" s="144" t="s">
        <v>42</v>
      </c>
      <c r="BL35" s="144" t="s">
        <v>36</v>
      </c>
      <c r="BM35" s="144" t="s">
        <v>59</v>
      </c>
      <c r="BN35" s="144" t="s">
        <v>36</v>
      </c>
      <c r="BO35" s="145" t="s">
        <v>43</v>
      </c>
    </row>
    <row r="36" spans="1:67" s="107" customFormat="1" ht="48" x14ac:dyDescent="0.35">
      <c r="A36" s="113">
        <v>33</v>
      </c>
      <c r="B36" s="114" t="s">
        <v>253</v>
      </c>
      <c r="C36" s="115" t="s">
        <v>254</v>
      </c>
      <c r="D36" s="116" t="s">
        <v>279</v>
      </c>
      <c r="E36" s="117" t="s">
        <v>280</v>
      </c>
      <c r="F36" s="118" t="s">
        <v>281</v>
      </c>
      <c r="G36" s="119"/>
      <c r="H36" s="120" t="s">
        <v>282</v>
      </c>
      <c r="I36" s="121" t="s">
        <v>283</v>
      </c>
      <c r="J36" s="121" t="s">
        <v>284</v>
      </c>
      <c r="K36" s="122"/>
      <c r="L36" s="86"/>
      <c r="M36" s="123" t="s">
        <v>400</v>
      </c>
      <c r="N36" s="124" t="s">
        <v>110</v>
      </c>
      <c r="O36" s="151" t="s">
        <v>108</v>
      </c>
      <c r="P36" s="126">
        <f t="shared" si="31"/>
        <v>2</v>
      </c>
      <c r="Q36" s="127">
        <f t="shared" si="32"/>
        <v>0.88888888888888884</v>
      </c>
      <c r="R36" s="128">
        <f t="shared" si="26"/>
        <v>1.1111111111111112</v>
      </c>
      <c r="S36" s="152" t="s">
        <v>108</v>
      </c>
      <c r="T36" s="130"/>
      <c r="U36" s="131">
        <f t="shared" si="2"/>
        <v>1</v>
      </c>
      <c r="V36" s="132">
        <f t="shared" si="3"/>
        <v>0</v>
      </c>
      <c r="W36" s="133">
        <f t="shared" si="4"/>
        <v>0</v>
      </c>
      <c r="X36" s="134">
        <f t="shared" si="27"/>
        <v>1</v>
      </c>
      <c r="Y36" s="135">
        <f t="shared" si="28"/>
        <v>0</v>
      </c>
      <c r="Z36" s="131">
        <f t="shared" si="5"/>
        <v>0</v>
      </c>
      <c r="AA36" s="132">
        <f t="shared" si="6"/>
        <v>0.88888888888888884</v>
      </c>
      <c r="AB36" s="136">
        <f t="shared" si="7"/>
        <v>0.1111111111111111</v>
      </c>
      <c r="AC36" s="137">
        <f t="shared" si="29"/>
        <v>0.88888888888888884</v>
      </c>
      <c r="AD36" s="135">
        <f t="shared" si="30"/>
        <v>0.19753086419753091</v>
      </c>
      <c r="AE36" s="138">
        <f t="shared" si="8"/>
        <v>2</v>
      </c>
      <c r="AF36" s="139">
        <f t="shared" si="9"/>
        <v>2</v>
      </c>
      <c r="AG36" s="139">
        <f t="shared" si="10"/>
        <v>2</v>
      </c>
      <c r="AH36" s="139">
        <f t="shared" si="11"/>
        <v>2</v>
      </c>
      <c r="AI36" s="139">
        <f t="shared" si="12"/>
        <v>2</v>
      </c>
      <c r="AJ36" s="139">
        <f t="shared" si="13"/>
        <v>2</v>
      </c>
      <c r="AK36" s="139">
        <f t="shared" si="14"/>
        <v>2</v>
      </c>
      <c r="AL36" s="139">
        <f t="shared" si="15"/>
        <v>2</v>
      </c>
      <c r="AM36" s="140">
        <f t="shared" si="16"/>
        <v>2</v>
      </c>
      <c r="AN36" s="141">
        <f t="shared" si="17"/>
        <v>1</v>
      </c>
      <c r="AO36" s="139">
        <f t="shared" si="18"/>
        <v>1</v>
      </c>
      <c r="AP36" s="139">
        <f t="shared" si="19"/>
        <v>1</v>
      </c>
      <c r="AQ36" s="139">
        <f t="shared" si="20"/>
        <v>1</v>
      </c>
      <c r="AR36" s="139">
        <f t="shared" si="21"/>
        <v>1</v>
      </c>
      <c r="AS36" s="139">
        <f t="shared" si="22"/>
        <v>1</v>
      </c>
      <c r="AT36" s="139">
        <f t="shared" si="23"/>
        <v>1</v>
      </c>
      <c r="AU36" s="139">
        <f t="shared" si="24"/>
        <v>0</v>
      </c>
      <c r="AV36" s="142">
        <f t="shared" si="25"/>
        <v>1</v>
      </c>
      <c r="AX36" s="143" t="s">
        <v>36</v>
      </c>
      <c r="AY36" s="144" t="s">
        <v>42</v>
      </c>
      <c r="AZ36" s="144" t="s">
        <v>36</v>
      </c>
      <c r="BA36" s="144" t="s">
        <v>42</v>
      </c>
      <c r="BB36" s="144" t="s">
        <v>69</v>
      </c>
      <c r="BC36" s="145" t="s">
        <v>42</v>
      </c>
      <c r="BD36" s="146" t="s">
        <v>36</v>
      </c>
      <c r="BE36" s="144" t="s">
        <v>42</v>
      </c>
      <c r="BF36" s="144" t="s">
        <v>36</v>
      </c>
      <c r="BG36" s="144" t="s">
        <v>42</v>
      </c>
      <c r="BH36" s="144" t="s">
        <v>36</v>
      </c>
      <c r="BI36" s="147" t="s">
        <v>42</v>
      </c>
      <c r="BJ36" s="143" t="s">
        <v>36</v>
      </c>
      <c r="BK36" s="144" t="s">
        <v>42</v>
      </c>
      <c r="BL36" s="144" t="s">
        <v>36</v>
      </c>
      <c r="BM36" s="144" t="s">
        <v>59</v>
      </c>
      <c r="BN36" s="144" t="s">
        <v>36</v>
      </c>
      <c r="BO36" s="145" t="s">
        <v>42</v>
      </c>
    </row>
    <row r="37" spans="1:67" s="107" customFormat="1" ht="48" x14ac:dyDescent="0.35">
      <c r="A37" s="113">
        <v>34</v>
      </c>
      <c r="B37" s="114" t="s">
        <v>253</v>
      </c>
      <c r="C37" s="115" t="s">
        <v>254</v>
      </c>
      <c r="D37" s="116" t="s">
        <v>285</v>
      </c>
      <c r="E37" s="150" t="s">
        <v>286</v>
      </c>
      <c r="F37" s="118" t="s">
        <v>287</v>
      </c>
      <c r="G37" s="119" t="s">
        <v>288</v>
      </c>
      <c r="H37" s="120" t="s">
        <v>289</v>
      </c>
      <c r="I37" s="121" t="s">
        <v>290</v>
      </c>
      <c r="J37" s="121" t="s">
        <v>291</v>
      </c>
      <c r="K37" s="122" t="s">
        <v>292</v>
      </c>
      <c r="L37" s="86"/>
      <c r="M37" s="123" t="s">
        <v>400</v>
      </c>
      <c r="N37" s="124" t="s">
        <v>110</v>
      </c>
      <c r="O37" s="151" t="s">
        <v>108</v>
      </c>
      <c r="P37" s="126">
        <f t="shared" si="31"/>
        <v>1.8888888888888888</v>
      </c>
      <c r="Q37" s="127">
        <f t="shared" si="32"/>
        <v>0.88888888888888884</v>
      </c>
      <c r="R37" s="128">
        <f t="shared" si="26"/>
        <v>1</v>
      </c>
      <c r="S37" s="152" t="s">
        <v>108</v>
      </c>
      <c r="T37" s="130"/>
      <c r="U37" s="131">
        <f t="shared" si="2"/>
        <v>0.88888888888888884</v>
      </c>
      <c r="V37" s="132">
        <f t="shared" si="3"/>
        <v>0.1111111111111111</v>
      </c>
      <c r="W37" s="133">
        <f t="shared" si="4"/>
        <v>0</v>
      </c>
      <c r="X37" s="134">
        <f t="shared" si="27"/>
        <v>0.88888888888888884</v>
      </c>
      <c r="Y37" s="135">
        <f t="shared" si="28"/>
        <v>0.19753086419753091</v>
      </c>
      <c r="Z37" s="131">
        <f t="shared" si="5"/>
        <v>0</v>
      </c>
      <c r="AA37" s="132">
        <f t="shared" si="6"/>
        <v>0.88888888888888884</v>
      </c>
      <c r="AB37" s="136">
        <f t="shared" si="7"/>
        <v>0.1111111111111111</v>
      </c>
      <c r="AC37" s="137">
        <f t="shared" si="29"/>
        <v>0.88888888888888884</v>
      </c>
      <c r="AD37" s="135">
        <f t="shared" si="30"/>
        <v>0.19753086419753091</v>
      </c>
      <c r="AE37" s="138">
        <f t="shared" si="8"/>
        <v>1</v>
      </c>
      <c r="AF37" s="139">
        <f t="shared" si="9"/>
        <v>2</v>
      </c>
      <c r="AG37" s="139">
        <f t="shared" si="10"/>
        <v>2</v>
      </c>
      <c r="AH37" s="139">
        <f t="shared" si="11"/>
        <v>2</v>
      </c>
      <c r="AI37" s="139">
        <f t="shared" si="12"/>
        <v>2</v>
      </c>
      <c r="AJ37" s="139">
        <f t="shared" si="13"/>
        <v>2</v>
      </c>
      <c r="AK37" s="139">
        <f t="shared" si="14"/>
        <v>2</v>
      </c>
      <c r="AL37" s="139">
        <f t="shared" si="15"/>
        <v>2</v>
      </c>
      <c r="AM37" s="140">
        <f t="shared" si="16"/>
        <v>2</v>
      </c>
      <c r="AN37" s="141">
        <f t="shared" si="17"/>
        <v>0</v>
      </c>
      <c r="AO37" s="139">
        <f t="shared" si="18"/>
        <v>1</v>
      </c>
      <c r="AP37" s="139">
        <f t="shared" si="19"/>
        <v>1</v>
      </c>
      <c r="AQ37" s="139">
        <f t="shared" si="20"/>
        <v>1</v>
      </c>
      <c r="AR37" s="139">
        <f t="shared" si="21"/>
        <v>1</v>
      </c>
      <c r="AS37" s="139">
        <f t="shared" si="22"/>
        <v>1</v>
      </c>
      <c r="AT37" s="139">
        <f t="shared" si="23"/>
        <v>1</v>
      </c>
      <c r="AU37" s="139">
        <f t="shared" si="24"/>
        <v>1</v>
      </c>
      <c r="AV37" s="142">
        <f t="shared" si="25"/>
        <v>1</v>
      </c>
      <c r="AX37" s="143" t="s">
        <v>37</v>
      </c>
      <c r="AY37" s="144" t="s">
        <v>59</v>
      </c>
      <c r="AZ37" s="144" t="s">
        <v>36</v>
      </c>
      <c r="BA37" s="144" t="s">
        <v>109</v>
      </c>
      <c r="BB37" s="144" t="s">
        <v>69</v>
      </c>
      <c r="BC37" s="145" t="s">
        <v>42</v>
      </c>
      <c r="BD37" s="146" t="s">
        <v>36</v>
      </c>
      <c r="BE37" s="144" t="s">
        <v>42</v>
      </c>
      <c r="BF37" s="144" t="s">
        <v>36</v>
      </c>
      <c r="BG37" s="144" t="s">
        <v>42</v>
      </c>
      <c r="BH37" s="144" t="s">
        <v>36</v>
      </c>
      <c r="BI37" s="147" t="s">
        <v>70</v>
      </c>
      <c r="BJ37" s="143" t="s">
        <v>36</v>
      </c>
      <c r="BK37" s="144" t="s">
        <v>42</v>
      </c>
      <c r="BL37" s="144" t="s">
        <v>36</v>
      </c>
      <c r="BM37" s="144" t="s">
        <v>42</v>
      </c>
      <c r="BN37" s="144" t="s">
        <v>36</v>
      </c>
      <c r="BO37" s="145" t="s">
        <v>109</v>
      </c>
    </row>
    <row r="38" spans="1:67" s="107" customFormat="1" ht="48" x14ac:dyDescent="0.35">
      <c r="A38" s="113">
        <v>35</v>
      </c>
      <c r="B38" s="114" t="s">
        <v>253</v>
      </c>
      <c r="C38" s="115" t="s">
        <v>254</v>
      </c>
      <c r="D38" s="116" t="s">
        <v>293</v>
      </c>
      <c r="E38" s="150" t="s">
        <v>294</v>
      </c>
      <c r="F38" s="118" t="s">
        <v>295</v>
      </c>
      <c r="G38" s="119" t="s">
        <v>104</v>
      </c>
      <c r="H38" s="120" t="s">
        <v>296</v>
      </c>
      <c r="I38" s="121" t="s">
        <v>297</v>
      </c>
      <c r="J38" s="121" t="s">
        <v>298</v>
      </c>
      <c r="K38" s="122"/>
      <c r="L38" s="86"/>
      <c r="M38" s="123" t="s">
        <v>400</v>
      </c>
      <c r="N38" s="124" t="s">
        <v>351</v>
      </c>
      <c r="O38" s="151" t="s">
        <v>299</v>
      </c>
      <c r="P38" s="126">
        <f t="shared" si="31"/>
        <v>2</v>
      </c>
      <c r="Q38" s="127">
        <f t="shared" si="32"/>
        <v>1.5555555555555556</v>
      </c>
      <c r="R38" s="128">
        <f t="shared" si="26"/>
        <v>0.44444444444444442</v>
      </c>
      <c r="S38" s="152" t="s">
        <v>299</v>
      </c>
      <c r="T38" s="130"/>
      <c r="U38" s="131">
        <f t="shared" si="2"/>
        <v>1</v>
      </c>
      <c r="V38" s="132">
        <f t="shared" si="3"/>
        <v>0</v>
      </c>
      <c r="W38" s="133">
        <f t="shared" si="4"/>
        <v>0</v>
      </c>
      <c r="X38" s="134">
        <f t="shared" si="27"/>
        <v>1</v>
      </c>
      <c r="Y38" s="135">
        <f t="shared" si="28"/>
        <v>0</v>
      </c>
      <c r="Z38" s="131">
        <f t="shared" si="5"/>
        <v>0.55555555555555558</v>
      </c>
      <c r="AA38" s="132">
        <f t="shared" si="6"/>
        <v>0.44444444444444442</v>
      </c>
      <c r="AB38" s="136">
        <f t="shared" si="7"/>
        <v>0</v>
      </c>
      <c r="AC38" s="137">
        <f t="shared" si="29"/>
        <v>0.55555555555555558</v>
      </c>
      <c r="AD38" s="135">
        <f t="shared" si="30"/>
        <v>0.49382716049382719</v>
      </c>
      <c r="AE38" s="138">
        <f t="shared" si="8"/>
        <v>2</v>
      </c>
      <c r="AF38" s="139">
        <f t="shared" si="9"/>
        <v>2</v>
      </c>
      <c r="AG38" s="139">
        <f t="shared" si="10"/>
        <v>2</v>
      </c>
      <c r="AH38" s="139">
        <f t="shared" si="11"/>
        <v>2</v>
      </c>
      <c r="AI38" s="139">
        <f t="shared" si="12"/>
        <v>2</v>
      </c>
      <c r="AJ38" s="139">
        <f t="shared" si="13"/>
        <v>2</v>
      </c>
      <c r="AK38" s="139">
        <f t="shared" si="14"/>
        <v>2</v>
      </c>
      <c r="AL38" s="139">
        <f t="shared" si="15"/>
        <v>2</v>
      </c>
      <c r="AM38" s="140">
        <f t="shared" si="16"/>
        <v>2</v>
      </c>
      <c r="AN38" s="141">
        <f t="shared" si="17"/>
        <v>1</v>
      </c>
      <c r="AO38" s="139">
        <f t="shared" si="18"/>
        <v>2</v>
      </c>
      <c r="AP38" s="139">
        <f t="shared" si="19"/>
        <v>2</v>
      </c>
      <c r="AQ38" s="139">
        <f t="shared" si="20"/>
        <v>1</v>
      </c>
      <c r="AR38" s="139">
        <f t="shared" si="21"/>
        <v>1</v>
      </c>
      <c r="AS38" s="139">
        <f t="shared" si="22"/>
        <v>2</v>
      </c>
      <c r="AT38" s="139">
        <f t="shared" si="23"/>
        <v>2</v>
      </c>
      <c r="AU38" s="139">
        <f t="shared" si="24"/>
        <v>2</v>
      </c>
      <c r="AV38" s="142">
        <f t="shared" si="25"/>
        <v>1</v>
      </c>
      <c r="AX38" s="143" t="s">
        <v>36</v>
      </c>
      <c r="AY38" s="144" t="s">
        <v>42</v>
      </c>
      <c r="AZ38" s="144" t="s">
        <v>36</v>
      </c>
      <c r="BA38" s="144" t="s">
        <v>300</v>
      </c>
      <c r="BB38" s="144" t="s">
        <v>69</v>
      </c>
      <c r="BC38" s="145" t="s">
        <v>301</v>
      </c>
      <c r="BD38" s="146" t="s">
        <v>36</v>
      </c>
      <c r="BE38" s="144" t="s">
        <v>42</v>
      </c>
      <c r="BF38" s="144" t="s">
        <v>69</v>
      </c>
      <c r="BG38" s="144" t="s">
        <v>178</v>
      </c>
      <c r="BH38" s="144" t="s">
        <v>69</v>
      </c>
      <c r="BI38" s="147" t="s">
        <v>302</v>
      </c>
      <c r="BJ38" s="143" t="s">
        <v>36</v>
      </c>
      <c r="BK38" s="144" t="s">
        <v>301</v>
      </c>
      <c r="BL38" s="144" t="s">
        <v>36</v>
      </c>
      <c r="BM38" s="144" t="s">
        <v>301</v>
      </c>
      <c r="BN38" s="144" t="s">
        <v>36</v>
      </c>
      <c r="BO38" s="145" t="s">
        <v>109</v>
      </c>
    </row>
    <row r="39" spans="1:67" s="107" customFormat="1" ht="72" x14ac:dyDescent="0.35">
      <c r="A39" s="113">
        <v>36</v>
      </c>
      <c r="B39" s="114" t="s">
        <v>253</v>
      </c>
      <c r="C39" s="181" t="s">
        <v>254</v>
      </c>
      <c r="D39" s="116" t="s">
        <v>303</v>
      </c>
      <c r="E39" s="117" t="s">
        <v>304</v>
      </c>
      <c r="F39" s="118" t="s">
        <v>305</v>
      </c>
      <c r="G39" s="119"/>
      <c r="H39" s="120" t="s">
        <v>306</v>
      </c>
      <c r="I39" s="121" t="s">
        <v>307</v>
      </c>
      <c r="J39" s="121" t="s">
        <v>308</v>
      </c>
      <c r="K39" s="122"/>
      <c r="L39" s="86"/>
      <c r="M39" s="123" t="s">
        <v>400</v>
      </c>
      <c r="N39" s="124" t="s">
        <v>110</v>
      </c>
      <c r="O39" s="151" t="s">
        <v>108</v>
      </c>
      <c r="P39" s="126">
        <f t="shared" si="31"/>
        <v>1.7777777777777777</v>
      </c>
      <c r="Q39" s="127">
        <f t="shared" si="32"/>
        <v>1</v>
      </c>
      <c r="R39" s="128">
        <f>P39-Q39</f>
        <v>0.77777777777777768</v>
      </c>
      <c r="S39" s="152" t="s">
        <v>108</v>
      </c>
      <c r="T39" s="130"/>
      <c r="U39" s="131">
        <f t="shared" si="2"/>
        <v>0.77777777777777779</v>
      </c>
      <c r="V39" s="132">
        <f t="shared" si="3"/>
        <v>0.22222222222222221</v>
      </c>
      <c r="W39" s="133">
        <f t="shared" si="4"/>
        <v>0</v>
      </c>
      <c r="X39" s="134">
        <f>MAX(U39,V39,W39)</f>
        <v>0.77777777777777779</v>
      </c>
      <c r="Y39" s="135">
        <f>AVEDEV(AE39:AM39)</f>
        <v>0.34567901234567905</v>
      </c>
      <c r="Z39" s="131">
        <f t="shared" si="5"/>
        <v>0.1111111111111111</v>
      </c>
      <c r="AA39" s="132">
        <f t="shared" si="6"/>
        <v>0.77777777777777779</v>
      </c>
      <c r="AB39" s="136">
        <f t="shared" si="7"/>
        <v>0.1111111111111111</v>
      </c>
      <c r="AC39" s="137">
        <f>MAX(Z39,AA39,AB39)</f>
        <v>0.77777777777777779</v>
      </c>
      <c r="AD39" s="135">
        <f>AVEDEV(AN39:AV39)</f>
        <v>0.22222222222222221</v>
      </c>
      <c r="AE39" s="138">
        <f t="shared" si="8"/>
        <v>1</v>
      </c>
      <c r="AF39" s="139">
        <f t="shared" si="9"/>
        <v>1</v>
      </c>
      <c r="AG39" s="139">
        <f t="shared" si="10"/>
        <v>2</v>
      </c>
      <c r="AH39" s="139">
        <f t="shared" si="11"/>
        <v>2</v>
      </c>
      <c r="AI39" s="139">
        <f t="shared" si="12"/>
        <v>2</v>
      </c>
      <c r="AJ39" s="139">
        <f t="shared" si="13"/>
        <v>2</v>
      </c>
      <c r="AK39" s="139">
        <f t="shared" si="14"/>
        <v>2</v>
      </c>
      <c r="AL39" s="139">
        <f t="shared" si="15"/>
        <v>2</v>
      </c>
      <c r="AM39" s="140">
        <f t="shared" si="16"/>
        <v>2</v>
      </c>
      <c r="AN39" s="141">
        <f t="shared" si="17"/>
        <v>0</v>
      </c>
      <c r="AO39" s="139">
        <f t="shared" si="18"/>
        <v>2</v>
      </c>
      <c r="AP39" s="139">
        <f t="shared" si="19"/>
        <v>1</v>
      </c>
      <c r="AQ39" s="139">
        <f t="shared" si="20"/>
        <v>1</v>
      </c>
      <c r="AR39" s="139">
        <f t="shared" si="21"/>
        <v>1</v>
      </c>
      <c r="AS39" s="139">
        <f t="shared" si="22"/>
        <v>1</v>
      </c>
      <c r="AT39" s="139">
        <f t="shared" si="23"/>
        <v>1</v>
      </c>
      <c r="AU39" s="139">
        <f t="shared" si="24"/>
        <v>1</v>
      </c>
      <c r="AV39" s="142">
        <f t="shared" si="25"/>
        <v>1</v>
      </c>
      <c r="AX39" s="143" t="s">
        <v>37</v>
      </c>
      <c r="AY39" s="144" t="s">
        <v>59</v>
      </c>
      <c r="AZ39" s="144" t="s">
        <v>37</v>
      </c>
      <c r="BA39" s="144" t="s">
        <v>300</v>
      </c>
      <c r="BB39" s="144" t="s">
        <v>69</v>
      </c>
      <c r="BC39" s="145" t="s">
        <v>42</v>
      </c>
      <c r="BD39" s="146" t="s">
        <v>36</v>
      </c>
      <c r="BE39" s="144" t="s">
        <v>42</v>
      </c>
      <c r="BF39" s="144" t="s">
        <v>69</v>
      </c>
      <c r="BG39" s="144" t="s">
        <v>178</v>
      </c>
      <c r="BH39" s="144" t="s">
        <v>69</v>
      </c>
      <c r="BI39" s="147" t="s">
        <v>187</v>
      </c>
      <c r="BJ39" s="143" t="s">
        <v>36</v>
      </c>
      <c r="BK39" s="144" t="s">
        <v>42</v>
      </c>
      <c r="BL39" s="144" t="s">
        <v>36</v>
      </c>
      <c r="BM39" s="144" t="s">
        <v>42</v>
      </c>
      <c r="BN39" s="144" t="s">
        <v>36</v>
      </c>
      <c r="BO39" s="145" t="s">
        <v>109</v>
      </c>
    </row>
    <row r="40" spans="1:67" s="107" customFormat="1" ht="48" x14ac:dyDescent="0.35">
      <c r="A40" s="113">
        <v>37</v>
      </c>
      <c r="B40" s="114" t="s">
        <v>253</v>
      </c>
      <c r="C40" s="153" t="s">
        <v>309</v>
      </c>
      <c r="D40" s="154" t="s">
        <v>310</v>
      </c>
      <c r="E40" s="155" t="s">
        <v>311</v>
      </c>
      <c r="F40" s="156" t="s">
        <v>312</v>
      </c>
      <c r="G40" s="157" t="s">
        <v>96</v>
      </c>
      <c r="H40" s="154" t="s">
        <v>313</v>
      </c>
      <c r="I40" s="154" t="s">
        <v>314</v>
      </c>
      <c r="J40" s="154" t="s">
        <v>315</v>
      </c>
      <c r="K40" s="194"/>
      <c r="L40" s="86"/>
      <c r="M40" s="159" t="s">
        <v>400</v>
      </c>
      <c r="N40" s="160" t="s">
        <v>110</v>
      </c>
      <c r="O40" s="161" t="s">
        <v>108</v>
      </c>
      <c r="P40" s="162">
        <f t="shared" si="31"/>
        <v>2</v>
      </c>
      <c r="Q40" s="163">
        <f t="shared" si="32"/>
        <v>1.1111111111111112</v>
      </c>
      <c r="R40" s="164">
        <f t="shared" si="26"/>
        <v>0.88888888888888884</v>
      </c>
      <c r="S40" s="165" t="s">
        <v>108</v>
      </c>
      <c r="T40" s="166" t="str">
        <f>$B$31&amp;" "&amp;C40</f>
        <v>行動特性 意思決定系</v>
      </c>
      <c r="U40" s="167">
        <f t="shared" si="2"/>
        <v>1</v>
      </c>
      <c r="V40" s="168">
        <f t="shared" si="3"/>
        <v>0</v>
      </c>
      <c r="W40" s="169">
        <f t="shared" si="4"/>
        <v>0</v>
      </c>
      <c r="X40" s="170">
        <f t="shared" si="27"/>
        <v>1</v>
      </c>
      <c r="Y40" s="171">
        <f t="shared" si="28"/>
        <v>0</v>
      </c>
      <c r="Z40" s="167">
        <f t="shared" si="5"/>
        <v>0.1111111111111111</v>
      </c>
      <c r="AA40" s="168">
        <f t="shared" si="6"/>
        <v>0.88888888888888884</v>
      </c>
      <c r="AB40" s="172">
        <f t="shared" si="7"/>
        <v>0</v>
      </c>
      <c r="AC40" s="173">
        <f t="shared" si="29"/>
        <v>0.88888888888888884</v>
      </c>
      <c r="AD40" s="171">
        <f t="shared" si="30"/>
        <v>0.19753086419753091</v>
      </c>
      <c r="AE40" s="138">
        <f t="shared" si="8"/>
        <v>2</v>
      </c>
      <c r="AF40" s="139">
        <f t="shared" si="9"/>
        <v>2</v>
      </c>
      <c r="AG40" s="139">
        <f t="shared" si="10"/>
        <v>2</v>
      </c>
      <c r="AH40" s="139">
        <f t="shared" si="11"/>
        <v>2</v>
      </c>
      <c r="AI40" s="139">
        <f t="shared" si="12"/>
        <v>2</v>
      </c>
      <c r="AJ40" s="139">
        <f t="shared" si="13"/>
        <v>2</v>
      </c>
      <c r="AK40" s="139">
        <f t="shared" si="14"/>
        <v>2</v>
      </c>
      <c r="AL40" s="139">
        <f t="shared" si="15"/>
        <v>2</v>
      </c>
      <c r="AM40" s="140">
        <f t="shared" si="16"/>
        <v>2</v>
      </c>
      <c r="AN40" s="141">
        <f t="shared" si="17"/>
        <v>1</v>
      </c>
      <c r="AO40" s="139">
        <f t="shared" si="18"/>
        <v>2</v>
      </c>
      <c r="AP40" s="139">
        <f t="shared" si="19"/>
        <v>1</v>
      </c>
      <c r="AQ40" s="139">
        <f t="shared" si="20"/>
        <v>1</v>
      </c>
      <c r="AR40" s="139">
        <f t="shared" si="21"/>
        <v>1</v>
      </c>
      <c r="AS40" s="139">
        <f t="shared" si="22"/>
        <v>1</v>
      </c>
      <c r="AT40" s="139">
        <f t="shared" si="23"/>
        <v>1</v>
      </c>
      <c r="AU40" s="139">
        <f t="shared" si="24"/>
        <v>1</v>
      </c>
      <c r="AV40" s="142">
        <f t="shared" si="25"/>
        <v>1</v>
      </c>
      <c r="AX40" s="174" t="s">
        <v>36</v>
      </c>
      <c r="AY40" s="175" t="s">
        <v>42</v>
      </c>
      <c r="AZ40" s="175" t="s">
        <v>36</v>
      </c>
      <c r="BA40" s="175" t="s">
        <v>300</v>
      </c>
      <c r="BB40" s="175" t="s">
        <v>69</v>
      </c>
      <c r="BC40" s="176" t="s">
        <v>42</v>
      </c>
      <c r="BD40" s="177" t="s">
        <v>36</v>
      </c>
      <c r="BE40" s="175" t="s">
        <v>42</v>
      </c>
      <c r="BF40" s="175" t="s">
        <v>36</v>
      </c>
      <c r="BG40" s="175" t="s">
        <v>42</v>
      </c>
      <c r="BH40" s="175" t="s">
        <v>36</v>
      </c>
      <c r="BI40" s="178" t="s">
        <v>42</v>
      </c>
      <c r="BJ40" s="174" t="s">
        <v>36</v>
      </c>
      <c r="BK40" s="175" t="s">
        <v>42</v>
      </c>
      <c r="BL40" s="175" t="s">
        <v>36</v>
      </c>
      <c r="BM40" s="175" t="s">
        <v>42</v>
      </c>
      <c r="BN40" s="175" t="s">
        <v>36</v>
      </c>
      <c r="BO40" s="176" t="s">
        <v>42</v>
      </c>
    </row>
    <row r="41" spans="1:67" s="107" customFormat="1" ht="60" x14ac:dyDescent="0.35">
      <c r="A41" s="113">
        <v>38</v>
      </c>
      <c r="B41" s="114" t="s">
        <v>253</v>
      </c>
      <c r="C41" s="179" t="s">
        <v>316</v>
      </c>
      <c r="D41" s="154" t="s">
        <v>317</v>
      </c>
      <c r="E41" s="155" t="s">
        <v>318</v>
      </c>
      <c r="F41" s="156" t="s">
        <v>319</v>
      </c>
      <c r="G41" s="157" t="s">
        <v>320</v>
      </c>
      <c r="H41" s="154" t="s">
        <v>321</v>
      </c>
      <c r="I41" s="154" t="s">
        <v>322</v>
      </c>
      <c r="J41" s="154" t="s">
        <v>323</v>
      </c>
      <c r="K41" s="194"/>
      <c r="L41" s="86"/>
      <c r="M41" s="159" t="s">
        <v>400</v>
      </c>
      <c r="N41" s="160" t="s">
        <v>110</v>
      </c>
      <c r="O41" s="161" t="s">
        <v>108</v>
      </c>
      <c r="P41" s="162">
        <f t="shared" si="31"/>
        <v>2</v>
      </c>
      <c r="Q41" s="163">
        <f t="shared" si="32"/>
        <v>0.88888888888888884</v>
      </c>
      <c r="R41" s="164">
        <f t="shared" si="26"/>
        <v>1.1111111111111112</v>
      </c>
      <c r="S41" s="165" t="s">
        <v>108</v>
      </c>
      <c r="T41" s="166"/>
      <c r="U41" s="167">
        <f t="shared" si="2"/>
        <v>1</v>
      </c>
      <c r="V41" s="168">
        <f t="shared" si="3"/>
        <v>0</v>
      </c>
      <c r="W41" s="169">
        <f t="shared" si="4"/>
        <v>0</v>
      </c>
      <c r="X41" s="170">
        <f t="shared" si="27"/>
        <v>1</v>
      </c>
      <c r="Y41" s="171">
        <f t="shared" si="28"/>
        <v>0</v>
      </c>
      <c r="Z41" s="167">
        <f t="shared" si="5"/>
        <v>0.1111111111111111</v>
      </c>
      <c r="AA41" s="168">
        <f t="shared" si="6"/>
        <v>0.66666666666666663</v>
      </c>
      <c r="AB41" s="172">
        <f t="shared" si="7"/>
        <v>0.22222222222222221</v>
      </c>
      <c r="AC41" s="173">
        <f t="shared" si="29"/>
        <v>0.66666666666666663</v>
      </c>
      <c r="AD41" s="171">
        <f t="shared" si="30"/>
        <v>0.39506172839506176</v>
      </c>
      <c r="AE41" s="138">
        <f t="shared" si="8"/>
        <v>2</v>
      </c>
      <c r="AF41" s="139">
        <f t="shared" si="9"/>
        <v>2</v>
      </c>
      <c r="AG41" s="139">
        <f t="shared" si="10"/>
        <v>2</v>
      </c>
      <c r="AH41" s="139">
        <f t="shared" si="11"/>
        <v>2</v>
      </c>
      <c r="AI41" s="139">
        <f t="shared" si="12"/>
        <v>2</v>
      </c>
      <c r="AJ41" s="139">
        <f t="shared" si="13"/>
        <v>2</v>
      </c>
      <c r="AK41" s="139">
        <f t="shared" si="14"/>
        <v>2</v>
      </c>
      <c r="AL41" s="139">
        <f t="shared" si="15"/>
        <v>2</v>
      </c>
      <c r="AM41" s="140">
        <f t="shared" si="16"/>
        <v>2</v>
      </c>
      <c r="AN41" s="141">
        <f t="shared" si="17"/>
        <v>0</v>
      </c>
      <c r="AO41" s="139">
        <f t="shared" si="18"/>
        <v>2</v>
      </c>
      <c r="AP41" s="139">
        <f t="shared" si="19"/>
        <v>0</v>
      </c>
      <c r="AQ41" s="139">
        <f t="shared" si="20"/>
        <v>1</v>
      </c>
      <c r="AR41" s="139">
        <f t="shared" si="21"/>
        <v>1</v>
      </c>
      <c r="AS41" s="139">
        <f t="shared" si="22"/>
        <v>1</v>
      </c>
      <c r="AT41" s="139">
        <f t="shared" si="23"/>
        <v>1</v>
      </c>
      <c r="AU41" s="139">
        <f t="shared" si="24"/>
        <v>1</v>
      </c>
      <c r="AV41" s="142">
        <f t="shared" si="25"/>
        <v>1</v>
      </c>
      <c r="AX41" s="174" t="s">
        <v>36</v>
      </c>
      <c r="AY41" s="175" t="s">
        <v>59</v>
      </c>
      <c r="AZ41" s="175" t="s">
        <v>36</v>
      </c>
      <c r="BA41" s="175" t="s">
        <v>300</v>
      </c>
      <c r="BB41" s="175" t="s">
        <v>69</v>
      </c>
      <c r="BC41" s="176" t="s">
        <v>59</v>
      </c>
      <c r="BD41" s="177" t="s">
        <v>36</v>
      </c>
      <c r="BE41" s="175" t="s">
        <v>42</v>
      </c>
      <c r="BF41" s="175" t="s">
        <v>36</v>
      </c>
      <c r="BG41" s="175" t="s">
        <v>42</v>
      </c>
      <c r="BH41" s="175" t="s">
        <v>36</v>
      </c>
      <c r="BI41" s="178" t="s">
        <v>70</v>
      </c>
      <c r="BJ41" s="174" t="s">
        <v>36</v>
      </c>
      <c r="BK41" s="175" t="s">
        <v>42</v>
      </c>
      <c r="BL41" s="175" t="s">
        <v>36</v>
      </c>
      <c r="BM41" s="175" t="s">
        <v>42</v>
      </c>
      <c r="BN41" s="175" t="s">
        <v>36</v>
      </c>
      <c r="BO41" s="176" t="s">
        <v>42</v>
      </c>
    </row>
    <row r="42" spans="1:67" s="107" customFormat="1" ht="60" x14ac:dyDescent="0.35">
      <c r="A42" s="113">
        <v>39</v>
      </c>
      <c r="B42" s="114" t="s">
        <v>253</v>
      </c>
      <c r="C42" s="179" t="s">
        <v>316</v>
      </c>
      <c r="D42" s="154" t="s">
        <v>324</v>
      </c>
      <c r="E42" s="155" t="s">
        <v>325</v>
      </c>
      <c r="F42" s="156" t="s">
        <v>326</v>
      </c>
      <c r="G42" s="157"/>
      <c r="H42" s="154" t="s">
        <v>327</v>
      </c>
      <c r="I42" s="154" t="s">
        <v>328</v>
      </c>
      <c r="J42" s="154" t="s">
        <v>329</v>
      </c>
      <c r="K42" s="156"/>
      <c r="L42" s="86"/>
      <c r="M42" s="159" t="s">
        <v>400</v>
      </c>
      <c r="N42" s="160" t="s">
        <v>110</v>
      </c>
      <c r="O42" s="161" t="s">
        <v>108</v>
      </c>
      <c r="P42" s="162">
        <f t="shared" si="31"/>
        <v>2</v>
      </c>
      <c r="Q42" s="163">
        <f t="shared" si="32"/>
        <v>1.1111111111111112</v>
      </c>
      <c r="R42" s="164">
        <f t="shared" si="26"/>
        <v>0.88888888888888884</v>
      </c>
      <c r="S42" s="165" t="s">
        <v>108</v>
      </c>
      <c r="T42" s="166"/>
      <c r="U42" s="167">
        <f t="shared" si="2"/>
        <v>1</v>
      </c>
      <c r="V42" s="168">
        <f t="shared" si="3"/>
        <v>0</v>
      </c>
      <c r="W42" s="169">
        <f t="shared" si="4"/>
        <v>0</v>
      </c>
      <c r="X42" s="170">
        <f t="shared" si="27"/>
        <v>1</v>
      </c>
      <c r="Y42" s="171">
        <f t="shared" si="28"/>
        <v>0</v>
      </c>
      <c r="Z42" s="167">
        <f t="shared" si="5"/>
        <v>0.1111111111111111</v>
      </c>
      <c r="AA42" s="168">
        <f t="shared" si="6"/>
        <v>0.88888888888888884</v>
      </c>
      <c r="AB42" s="172">
        <f t="shared" si="7"/>
        <v>0</v>
      </c>
      <c r="AC42" s="173">
        <f t="shared" si="29"/>
        <v>0.88888888888888884</v>
      </c>
      <c r="AD42" s="171">
        <f t="shared" si="30"/>
        <v>0.19753086419753091</v>
      </c>
      <c r="AE42" s="138">
        <f t="shared" si="8"/>
        <v>2</v>
      </c>
      <c r="AF42" s="139">
        <f t="shared" si="9"/>
        <v>2</v>
      </c>
      <c r="AG42" s="139">
        <f t="shared" si="10"/>
        <v>2</v>
      </c>
      <c r="AH42" s="139">
        <f t="shared" si="11"/>
        <v>2</v>
      </c>
      <c r="AI42" s="139">
        <f t="shared" si="12"/>
        <v>2</v>
      </c>
      <c r="AJ42" s="139">
        <f t="shared" si="13"/>
        <v>2</v>
      </c>
      <c r="AK42" s="139">
        <f t="shared" si="14"/>
        <v>2</v>
      </c>
      <c r="AL42" s="139">
        <f t="shared" si="15"/>
        <v>2</v>
      </c>
      <c r="AM42" s="140">
        <f t="shared" si="16"/>
        <v>2</v>
      </c>
      <c r="AN42" s="141">
        <f t="shared" si="17"/>
        <v>1</v>
      </c>
      <c r="AO42" s="139">
        <f t="shared" si="18"/>
        <v>2</v>
      </c>
      <c r="AP42" s="139">
        <f t="shared" si="19"/>
        <v>1</v>
      </c>
      <c r="AQ42" s="139">
        <f t="shared" si="20"/>
        <v>1</v>
      </c>
      <c r="AR42" s="139">
        <f t="shared" si="21"/>
        <v>1</v>
      </c>
      <c r="AS42" s="139">
        <f t="shared" si="22"/>
        <v>1</v>
      </c>
      <c r="AT42" s="139">
        <f t="shared" si="23"/>
        <v>1</v>
      </c>
      <c r="AU42" s="139">
        <f t="shared" si="24"/>
        <v>1</v>
      </c>
      <c r="AV42" s="142">
        <f t="shared" si="25"/>
        <v>1</v>
      </c>
      <c r="AX42" s="174" t="s">
        <v>36</v>
      </c>
      <c r="AY42" s="175" t="s">
        <v>42</v>
      </c>
      <c r="AZ42" s="175" t="s">
        <v>36</v>
      </c>
      <c r="BA42" s="175" t="s">
        <v>300</v>
      </c>
      <c r="BB42" s="175" t="s">
        <v>69</v>
      </c>
      <c r="BC42" s="176" t="s">
        <v>42</v>
      </c>
      <c r="BD42" s="177" t="s">
        <v>36</v>
      </c>
      <c r="BE42" s="175" t="s">
        <v>42</v>
      </c>
      <c r="BF42" s="175" t="s">
        <v>36</v>
      </c>
      <c r="BG42" s="175" t="s">
        <v>42</v>
      </c>
      <c r="BH42" s="175" t="s">
        <v>36</v>
      </c>
      <c r="BI42" s="178" t="s">
        <v>42</v>
      </c>
      <c r="BJ42" s="174" t="s">
        <v>36</v>
      </c>
      <c r="BK42" s="175" t="s">
        <v>42</v>
      </c>
      <c r="BL42" s="175" t="s">
        <v>36</v>
      </c>
      <c r="BM42" s="175" t="s">
        <v>42</v>
      </c>
      <c r="BN42" s="175" t="s">
        <v>36</v>
      </c>
      <c r="BO42" s="176" t="s">
        <v>42</v>
      </c>
    </row>
    <row r="43" spans="1:67" s="107" customFormat="1" ht="72" x14ac:dyDescent="0.35">
      <c r="A43" s="113">
        <v>40</v>
      </c>
      <c r="B43" s="114" t="s">
        <v>253</v>
      </c>
      <c r="C43" s="179" t="s">
        <v>316</v>
      </c>
      <c r="D43" s="154" t="s">
        <v>330</v>
      </c>
      <c r="E43" s="155" t="s">
        <v>331</v>
      </c>
      <c r="F43" s="156" t="s">
        <v>332</v>
      </c>
      <c r="G43" s="157" t="s">
        <v>96</v>
      </c>
      <c r="H43" s="154" t="s">
        <v>333</v>
      </c>
      <c r="I43" s="154" t="s">
        <v>334</v>
      </c>
      <c r="J43" s="154" t="s">
        <v>335</v>
      </c>
      <c r="K43" s="156"/>
      <c r="L43" s="86"/>
      <c r="M43" s="159" t="s">
        <v>400</v>
      </c>
      <c r="N43" s="160" t="s">
        <v>110</v>
      </c>
      <c r="O43" s="161" t="s">
        <v>108</v>
      </c>
      <c r="P43" s="162">
        <f t="shared" si="31"/>
        <v>2</v>
      </c>
      <c r="Q43" s="163">
        <f t="shared" si="32"/>
        <v>0.88888888888888884</v>
      </c>
      <c r="R43" s="164">
        <f t="shared" si="26"/>
        <v>1.1111111111111112</v>
      </c>
      <c r="S43" s="165" t="s">
        <v>108</v>
      </c>
      <c r="T43" s="166"/>
      <c r="U43" s="167">
        <f t="shared" si="2"/>
        <v>1</v>
      </c>
      <c r="V43" s="168">
        <f t="shared" si="3"/>
        <v>0</v>
      </c>
      <c r="W43" s="169">
        <f t="shared" si="4"/>
        <v>0</v>
      </c>
      <c r="X43" s="170">
        <f t="shared" si="27"/>
        <v>1</v>
      </c>
      <c r="Y43" s="171">
        <f t="shared" si="28"/>
        <v>0</v>
      </c>
      <c r="Z43" s="167">
        <f t="shared" si="5"/>
        <v>0</v>
      </c>
      <c r="AA43" s="168">
        <f t="shared" si="6"/>
        <v>0.88888888888888884</v>
      </c>
      <c r="AB43" s="172">
        <f t="shared" si="7"/>
        <v>0.1111111111111111</v>
      </c>
      <c r="AC43" s="173">
        <f t="shared" si="29"/>
        <v>0.88888888888888884</v>
      </c>
      <c r="AD43" s="171">
        <f t="shared" si="30"/>
        <v>0.19753086419753091</v>
      </c>
      <c r="AE43" s="138">
        <f t="shared" si="8"/>
        <v>2</v>
      </c>
      <c r="AF43" s="139">
        <f t="shared" si="9"/>
        <v>2</v>
      </c>
      <c r="AG43" s="139">
        <f t="shared" si="10"/>
        <v>2</v>
      </c>
      <c r="AH43" s="139">
        <f t="shared" si="11"/>
        <v>2</v>
      </c>
      <c r="AI43" s="139">
        <f t="shared" si="12"/>
        <v>2</v>
      </c>
      <c r="AJ43" s="139">
        <f t="shared" si="13"/>
        <v>2</v>
      </c>
      <c r="AK43" s="139">
        <f t="shared" si="14"/>
        <v>2</v>
      </c>
      <c r="AL43" s="139">
        <f t="shared" si="15"/>
        <v>2</v>
      </c>
      <c r="AM43" s="140">
        <f t="shared" si="16"/>
        <v>2</v>
      </c>
      <c r="AN43" s="141">
        <f t="shared" si="17"/>
        <v>1</v>
      </c>
      <c r="AO43" s="139">
        <f t="shared" si="18"/>
        <v>1</v>
      </c>
      <c r="AP43" s="139">
        <f t="shared" si="19"/>
        <v>0</v>
      </c>
      <c r="AQ43" s="139">
        <f t="shared" si="20"/>
        <v>1</v>
      </c>
      <c r="AR43" s="139">
        <f t="shared" si="21"/>
        <v>1</v>
      </c>
      <c r="AS43" s="139">
        <f t="shared" si="22"/>
        <v>1</v>
      </c>
      <c r="AT43" s="139">
        <f t="shared" si="23"/>
        <v>1</v>
      </c>
      <c r="AU43" s="139">
        <f t="shared" si="24"/>
        <v>1</v>
      </c>
      <c r="AV43" s="142">
        <f t="shared" si="25"/>
        <v>1</v>
      </c>
      <c r="AX43" s="174" t="s">
        <v>36</v>
      </c>
      <c r="AY43" s="175" t="s">
        <v>42</v>
      </c>
      <c r="AZ43" s="175" t="s">
        <v>36</v>
      </c>
      <c r="BA43" s="175" t="s">
        <v>42</v>
      </c>
      <c r="BB43" s="175" t="s">
        <v>69</v>
      </c>
      <c r="BC43" s="176" t="s">
        <v>59</v>
      </c>
      <c r="BD43" s="177" t="s">
        <v>36</v>
      </c>
      <c r="BE43" s="175" t="s">
        <v>42</v>
      </c>
      <c r="BF43" s="175" t="s">
        <v>36</v>
      </c>
      <c r="BG43" s="175" t="s">
        <v>42</v>
      </c>
      <c r="BH43" s="175" t="s">
        <v>36</v>
      </c>
      <c r="BI43" s="178" t="s">
        <v>70</v>
      </c>
      <c r="BJ43" s="174" t="s">
        <v>36</v>
      </c>
      <c r="BK43" s="175" t="s">
        <v>42</v>
      </c>
      <c r="BL43" s="175" t="s">
        <v>36</v>
      </c>
      <c r="BM43" s="175" t="s">
        <v>42</v>
      </c>
      <c r="BN43" s="175" t="s">
        <v>36</v>
      </c>
      <c r="BO43" s="176" t="s">
        <v>42</v>
      </c>
    </row>
    <row r="44" spans="1:67" s="107" customFormat="1" ht="84" x14ac:dyDescent="0.35">
      <c r="A44" s="113">
        <v>41</v>
      </c>
      <c r="B44" s="114" t="s">
        <v>253</v>
      </c>
      <c r="C44" s="195" t="s">
        <v>336</v>
      </c>
      <c r="D44" s="116" t="s">
        <v>337</v>
      </c>
      <c r="E44" s="150" t="s">
        <v>338</v>
      </c>
      <c r="F44" s="118" t="s">
        <v>339</v>
      </c>
      <c r="G44" s="119" t="s">
        <v>96</v>
      </c>
      <c r="H44" s="120" t="s">
        <v>340</v>
      </c>
      <c r="I44" s="196" t="s">
        <v>341</v>
      </c>
      <c r="J44" s="116" t="s">
        <v>342</v>
      </c>
      <c r="K44" s="197"/>
      <c r="L44" s="86"/>
      <c r="M44" s="123" t="s">
        <v>400</v>
      </c>
      <c r="N44" s="124" t="s">
        <v>351</v>
      </c>
      <c r="O44" s="151" t="s">
        <v>299</v>
      </c>
      <c r="P44" s="126">
        <f t="shared" si="31"/>
        <v>2</v>
      </c>
      <c r="Q44" s="127">
        <f t="shared" si="32"/>
        <v>1.8888888888888888</v>
      </c>
      <c r="R44" s="128">
        <f t="shared" si="26"/>
        <v>0.11111111111111116</v>
      </c>
      <c r="S44" s="152" t="s">
        <v>299</v>
      </c>
      <c r="T44" s="130" t="str">
        <f>$B$31&amp;" "&amp;C44</f>
        <v>行動特性 業務管理系</v>
      </c>
      <c r="U44" s="131">
        <f t="shared" si="2"/>
        <v>1</v>
      </c>
      <c r="V44" s="132">
        <f t="shared" si="3"/>
        <v>0</v>
      </c>
      <c r="W44" s="133">
        <f t="shared" si="4"/>
        <v>0</v>
      </c>
      <c r="X44" s="134">
        <f t="shared" si="27"/>
        <v>1</v>
      </c>
      <c r="Y44" s="135">
        <f t="shared" si="28"/>
        <v>0</v>
      </c>
      <c r="Z44" s="131">
        <f t="shared" si="5"/>
        <v>0.88888888888888884</v>
      </c>
      <c r="AA44" s="132">
        <f t="shared" si="6"/>
        <v>0.1111111111111111</v>
      </c>
      <c r="AB44" s="136">
        <f t="shared" si="7"/>
        <v>0</v>
      </c>
      <c r="AC44" s="137">
        <f t="shared" si="29"/>
        <v>0.88888888888888884</v>
      </c>
      <c r="AD44" s="135">
        <f t="shared" si="30"/>
        <v>0.19753086419753091</v>
      </c>
      <c r="AE44" s="138">
        <f t="shared" si="8"/>
        <v>2</v>
      </c>
      <c r="AF44" s="139">
        <f t="shared" si="9"/>
        <v>2</v>
      </c>
      <c r="AG44" s="139">
        <f t="shared" si="10"/>
        <v>2</v>
      </c>
      <c r="AH44" s="139">
        <f t="shared" si="11"/>
        <v>2</v>
      </c>
      <c r="AI44" s="139">
        <f t="shared" si="12"/>
        <v>2</v>
      </c>
      <c r="AJ44" s="139">
        <f t="shared" si="13"/>
        <v>2</v>
      </c>
      <c r="AK44" s="139">
        <f t="shared" si="14"/>
        <v>2</v>
      </c>
      <c r="AL44" s="139">
        <f t="shared" si="15"/>
        <v>2</v>
      </c>
      <c r="AM44" s="140">
        <f t="shared" si="16"/>
        <v>2</v>
      </c>
      <c r="AN44" s="141">
        <f t="shared" si="17"/>
        <v>2</v>
      </c>
      <c r="AO44" s="139">
        <f t="shared" si="18"/>
        <v>2</v>
      </c>
      <c r="AP44" s="139">
        <f t="shared" si="19"/>
        <v>2</v>
      </c>
      <c r="AQ44" s="139">
        <f t="shared" si="20"/>
        <v>2</v>
      </c>
      <c r="AR44" s="139">
        <f t="shared" si="21"/>
        <v>1</v>
      </c>
      <c r="AS44" s="139">
        <f t="shared" si="22"/>
        <v>2</v>
      </c>
      <c r="AT44" s="139">
        <f t="shared" si="23"/>
        <v>2</v>
      </c>
      <c r="AU44" s="139">
        <f t="shared" si="24"/>
        <v>2</v>
      </c>
      <c r="AV44" s="142">
        <f t="shared" si="25"/>
        <v>2</v>
      </c>
      <c r="AX44" s="143" t="s">
        <v>36</v>
      </c>
      <c r="AY44" s="144" t="s">
        <v>301</v>
      </c>
      <c r="AZ44" s="144" t="s">
        <v>36</v>
      </c>
      <c r="BA44" s="144" t="s">
        <v>301</v>
      </c>
      <c r="BB44" s="144" t="s">
        <v>69</v>
      </c>
      <c r="BC44" s="145" t="s">
        <v>301</v>
      </c>
      <c r="BD44" s="146" t="s">
        <v>69</v>
      </c>
      <c r="BE44" s="144" t="s">
        <v>343</v>
      </c>
      <c r="BF44" s="144" t="s">
        <v>69</v>
      </c>
      <c r="BG44" s="144" t="s">
        <v>178</v>
      </c>
      <c r="BH44" s="144" t="s">
        <v>69</v>
      </c>
      <c r="BI44" s="147" t="s">
        <v>343</v>
      </c>
      <c r="BJ44" s="143" t="s">
        <v>36</v>
      </c>
      <c r="BK44" s="144" t="s">
        <v>301</v>
      </c>
      <c r="BL44" s="144" t="s">
        <v>36</v>
      </c>
      <c r="BM44" s="144" t="s">
        <v>301</v>
      </c>
      <c r="BN44" s="144" t="s">
        <v>36</v>
      </c>
      <c r="BO44" s="145" t="s">
        <v>301</v>
      </c>
    </row>
    <row r="45" spans="1:67" s="107" customFormat="1" ht="72" x14ac:dyDescent="0.35">
      <c r="A45" s="113">
        <v>42</v>
      </c>
      <c r="B45" s="114" t="s">
        <v>253</v>
      </c>
      <c r="C45" s="198" t="s">
        <v>344</v>
      </c>
      <c r="D45" s="116" t="s">
        <v>345</v>
      </c>
      <c r="E45" s="117" t="s">
        <v>346</v>
      </c>
      <c r="F45" s="118" t="s">
        <v>347</v>
      </c>
      <c r="G45" s="119"/>
      <c r="H45" s="120" t="s">
        <v>348</v>
      </c>
      <c r="I45" s="121" t="s">
        <v>349</v>
      </c>
      <c r="J45" s="121" t="s">
        <v>350</v>
      </c>
      <c r="K45" s="122"/>
      <c r="L45" s="86"/>
      <c r="M45" s="123" t="s">
        <v>400</v>
      </c>
      <c r="N45" s="124" t="s">
        <v>110</v>
      </c>
      <c r="O45" s="151" t="s">
        <v>108</v>
      </c>
      <c r="P45" s="126">
        <f t="shared" si="31"/>
        <v>1.8888888888888888</v>
      </c>
      <c r="Q45" s="127">
        <f t="shared" si="32"/>
        <v>1.3333333333333333</v>
      </c>
      <c r="R45" s="128">
        <f t="shared" si="26"/>
        <v>0.55555555555555558</v>
      </c>
      <c r="S45" s="152" t="s">
        <v>108</v>
      </c>
      <c r="T45" s="130"/>
      <c r="U45" s="131">
        <f t="shared" si="2"/>
        <v>0.88888888888888884</v>
      </c>
      <c r="V45" s="132">
        <f t="shared" si="3"/>
        <v>0.1111111111111111</v>
      </c>
      <c r="W45" s="133">
        <f t="shared" si="4"/>
        <v>0</v>
      </c>
      <c r="X45" s="134">
        <f t="shared" si="27"/>
        <v>0.88888888888888884</v>
      </c>
      <c r="Y45" s="135">
        <f t="shared" si="28"/>
        <v>0.19753086419753091</v>
      </c>
      <c r="Z45" s="131">
        <f t="shared" si="5"/>
        <v>0.44444444444444442</v>
      </c>
      <c r="AA45" s="132">
        <f t="shared" si="6"/>
        <v>0.44444444444444442</v>
      </c>
      <c r="AB45" s="136">
        <f t="shared" si="7"/>
        <v>0.1111111111111111</v>
      </c>
      <c r="AC45" s="137">
        <f t="shared" si="29"/>
        <v>0.44444444444444442</v>
      </c>
      <c r="AD45" s="135">
        <f t="shared" si="30"/>
        <v>0.59259259259259256</v>
      </c>
      <c r="AE45" s="138">
        <f t="shared" si="8"/>
        <v>2</v>
      </c>
      <c r="AF45" s="139">
        <f t="shared" si="9"/>
        <v>2</v>
      </c>
      <c r="AG45" s="139">
        <f t="shared" si="10"/>
        <v>1</v>
      </c>
      <c r="AH45" s="139">
        <f t="shared" si="11"/>
        <v>2</v>
      </c>
      <c r="AI45" s="139">
        <f t="shared" si="12"/>
        <v>2</v>
      </c>
      <c r="AJ45" s="139">
        <f t="shared" si="13"/>
        <v>2</v>
      </c>
      <c r="AK45" s="139">
        <f t="shared" si="14"/>
        <v>2</v>
      </c>
      <c r="AL45" s="139">
        <f t="shared" si="15"/>
        <v>2</v>
      </c>
      <c r="AM45" s="140">
        <f t="shared" si="16"/>
        <v>2</v>
      </c>
      <c r="AN45" s="141">
        <f t="shared" si="17"/>
        <v>0</v>
      </c>
      <c r="AO45" s="139">
        <f t="shared" si="18"/>
        <v>2</v>
      </c>
      <c r="AP45" s="139">
        <f t="shared" si="19"/>
        <v>2</v>
      </c>
      <c r="AQ45" s="139">
        <f t="shared" si="20"/>
        <v>2</v>
      </c>
      <c r="AR45" s="139">
        <f t="shared" si="21"/>
        <v>1</v>
      </c>
      <c r="AS45" s="139">
        <f t="shared" si="22"/>
        <v>2</v>
      </c>
      <c r="AT45" s="139">
        <f t="shared" si="23"/>
        <v>1</v>
      </c>
      <c r="AU45" s="139">
        <f t="shared" si="24"/>
        <v>1</v>
      </c>
      <c r="AV45" s="142">
        <f t="shared" si="25"/>
        <v>1</v>
      </c>
      <c r="AX45" s="143" t="s">
        <v>36</v>
      </c>
      <c r="AY45" s="144" t="s">
        <v>59</v>
      </c>
      <c r="AZ45" s="144" t="s">
        <v>69</v>
      </c>
      <c r="BA45" s="144" t="s">
        <v>351</v>
      </c>
      <c r="BB45" s="144" t="s">
        <v>37</v>
      </c>
      <c r="BC45" s="145" t="s">
        <v>301</v>
      </c>
      <c r="BD45" s="146" t="s">
        <v>36</v>
      </c>
      <c r="BE45" s="144" t="s">
        <v>301</v>
      </c>
      <c r="BF45" s="144" t="s">
        <v>69</v>
      </c>
      <c r="BG45" s="144" t="s">
        <v>178</v>
      </c>
      <c r="BH45" s="144" t="s">
        <v>36</v>
      </c>
      <c r="BI45" s="147" t="s">
        <v>41</v>
      </c>
      <c r="BJ45" s="143" t="s">
        <v>36</v>
      </c>
      <c r="BK45" s="144" t="s">
        <v>42</v>
      </c>
      <c r="BL45" s="144" t="s">
        <v>36</v>
      </c>
      <c r="BM45" s="144" t="s">
        <v>42</v>
      </c>
      <c r="BN45" s="144" t="s">
        <v>36</v>
      </c>
      <c r="BO45" s="145" t="s">
        <v>42</v>
      </c>
    </row>
    <row r="46" spans="1:67" s="107" customFormat="1" ht="48" x14ac:dyDescent="0.35">
      <c r="A46" s="113">
        <v>43</v>
      </c>
      <c r="B46" s="114" t="s">
        <v>253</v>
      </c>
      <c r="C46" s="198" t="s">
        <v>344</v>
      </c>
      <c r="D46" s="116" t="s">
        <v>352</v>
      </c>
      <c r="E46" s="117" t="s">
        <v>353</v>
      </c>
      <c r="F46" s="118" t="s">
        <v>354</v>
      </c>
      <c r="G46" s="119"/>
      <c r="H46" s="120" t="s">
        <v>355</v>
      </c>
      <c r="I46" s="120" t="s">
        <v>356</v>
      </c>
      <c r="J46" s="121" t="s">
        <v>357</v>
      </c>
      <c r="K46" s="122"/>
      <c r="L46" s="86"/>
      <c r="M46" s="123" t="s">
        <v>400</v>
      </c>
      <c r="N46" s="124" t="s">
        <v>110</v>
      </c>
      <c r="O46" s="151" t="s">
        <v>108</v>
      </c>
      <c r="P46" s="126">
        <f t="shared" si="31"/>
        <v>1.8888888888888888</v>
      </c>
      <c r="Q46" s="127">
        <f t="shared" si="32"/>
        <v>1.2222222222222223</v>
      </c>
      <c r="R46" s="128">
        <f t="shared" si="26"/>
        <v>0.66666666666666652</v>
      </c>
      <c r="S46" s="152" t="s">
        <v>108</v>
      </c>
      <c r="T46" s="130"/>
      <c r="U46" s="131">
        <f t="shared" si="2"/>
        <v>0.88888888888888884</v>
      </c>
      <c r="V46" s="132">
        <f t="shared" si="3"/>
        <v>0.1111111111111111</v>
      </c>
      <c r="W46" s="133">
        <f t="shared" si="4"/>
        <v>0</v>
      </c>
      <c r="X46" s="134">
        <f t="shared" si="27"/>
        <v>0.88888888888888884</v>
      </c>
      <c r="Y46" s="135">
        <f t="shared" si="28"/>
        <v>0.19753086419753091</v>
      </c>
      <c r="Z46" s="131">
        <f t="shared" si="5"/>
        <v>0.22222222222222221</v>
      </c>
      <c r="AA46" s="132">
        <f t="shared" si="6"/>
        <v>0.77777777777777779</v>
      </c>
      <c r="AB46" s="136">
        <f t="shared" si="7"/>
        <v>0</v>
      </c>
      <c r="AC46" s="137">
        <f t="shared" si="29"/>
        <v>0.77777777777777779</v>
      </c>
      <c r="AD46" s="135">
        <f t="shared" si="30"/>
        <v>0.34567901234567905</v>
      </c>
      <c r="AE46" s="138">
        <f t="shared" si="8"/>
        <v>2</v>
      </c>
      <c r="AF46" s="139">
        <f t="shared" si="9"/>
        <v>2</v>
      </c>
      <c r="AG46" s="139">
        <f t="shared" si="10"/>
        <v>2</v>
      </c>
      <c r="AH46" s="139">
        <f t="shared" si="11"/>
        <v>1</v>
      </c>
      <c r="AI46" s="139">
        <f t="shared" si="12"/>
        <v>2</v>
      </c>
      <c r="AJ46" s="139">
        <f t="shared" si="13"/>
        <v>2</v>
      </c>
      <c r="AK46" s="139">
        <f t="shared" si="14"/>
        <v>2</v>
      </c>
      <c r="AL46" s="139">
        <f t="shared" si="15"/>
        <v>2</v>
      </c>
      <c r="AM46" s="140">
        <f t="shared" si="16"/>
        <v>2</v>
      </c>
      <c r="AN46" s="141">
        <f t="shared" si="17"/>
        <v>1</v>
      </c>
      <c r="AO46" s="139">
        <f t="shared" si="18"/>
        <v>2</v>
      </c>
      <c r="AP46" s="139">
        <f t="shared" si="19"/>
        <v>1</v>
      </c>
      <c r="AQ46" s="139">
        <f t="shared" si="20"/>
        <v>1</v>
      </c>
      <c r="AR46" s="139">
        <f t="shared" si="21"/>
        <v>1</v>
      </c>
      <c r="AS46" s="139">
        <f t="shared" si="22"/>
        <v>2</v>
      </c>
      <c r="AT46" s="139">
        <f t="shared" si="23"/>
        <v>1</v>
      </c>
      <c r="AU46" s="139">
        <f t="shared" si="24"/>
        <v>1</v>
      </c>
      <c r="AV46" s="142">
        <f t="shared" si="25"/>
        <v>1</v>
      </c>
      <c r="AX46" s="143" t="s">
        <v>36</v>
      </c>
      <c r="AY46" s="144" t="s">
        <v>42</v>
      </c>
      <c r="AZ46" s="144" t="s">
        <v>36</v>
      </c>
      <c r="BA46" s="144" t="s">
        <v>300</v>
      </c>
      <c r="BB46" s="144" t="s">
        <v>69</v>
      </c>
      <c r="BC46" s="145" t="s">
        <v>42</v>
      </c>
      <c r="BD46" s="146" t="s">
        <v>78</v>
      </c>
      <c r="BE46" s="144" t="s">
        <v>178</v>
      </c>
      <c r="BF46" s="144" t="s">
        <v>69</v>
      </c>
      <c r="BG46" s="144" t="s">
        <v>178</v>
      </c>
      <c r="BH46" s="144" t="s">
        <v>69</v>
      </c>
      <c r="BI46" s="147" t="s">
        <v>302</v>
      </c>
      <c r="BJ46" s="143" t="s">
        <v>36</v>
      </c>
      <c r="BK46" s="144" t="s">
        <v>42</v>
      </c>
      <c r="BL46" s="144" t="s">
        <v>36</v>
      </c>
      <c r="BM46" s="144" t="s">
        <v>42</v>
      </c>
      <c r="BN46" s="144" t="s">
        <v>36</v>
      </c>
      <c r="BO46" s="145" t="s">
        <v>42</v>
      </c>
    </row>
    <row r="47" spans="1:67" s="107" customFormat="1" ht="36" x14ac:dyDescent="0.35">
      <c r="A47" s="113">
        <v>44</v>
      </c>
      <c r="B47" s="114"/>
      <c r="C47" s="199"/>
      <c r="D47" s="116" t="s">
        <v>358</v>
      </c>
      <c r="E47" s="117"/>
      <c r="F47" s="118"/>
      <c r="G47" s="119"/>
      <c r="H47" s="120" t="s">
        <v>359</v>
      </c>
      <c r="I47" s="120" t="s">
        <v>360</v>
      </c>
      <c r="J47" s="120" t="s">
        <v>361</v>
      </c>
      <c r="K47" s="122"/>
      <c r="L47" s="86"/>
      <c r="M47" s="123" t="s">
        <v>400</v>
      </c>
      <c r="N47" s="124" t="s">
        <v>351</v>
      </c>
      <c r="O47" s="151" t="s">
        <v>299</v>
      </c>
      <c r="P47" s="126">
        <v>1</v>
      </c>
      <c r="Q47" s="127">
        <v>1.5</v>
      </c>
      <c r="R47" s="128"/>
      <c r="S47" s="152" t="s">
        <v>299</v>
      </c>
      <c r="T47" s="130"/>
      <c r="U47" s="131"/>
      <c r="V47" s="132"/>
      <c r="W47" s="133"/>
      <c r="X47" s="134"/>
      <c r="Y47" s="135"/>
      <c r="Z47" s="131"/>
      <c r="AA47" s="132"/>
      <c r="AB47" s="136"/>
      <c r="AC47" s="137"/>
      <c r="AD47" s="135"/>
      <c r="AE47" s="138"/>
      <c r="AF47" s="139"/>
      <c r="AG47" s="139"/>
      <c r="AH47" s="139"/>
      <c r="AI47" s="139"/>
      <c r="AJ47" s="139"/>
      <c r="AK47" s="139"/>
      <c r="AL47" s="139"/>
      <c r="AM47" s="140"/>
      <c r="AN47" s="141"/>
      <c r="AO47" s="139"/>
      <c r="AP47" s="139"/>
      <c r="AQ47" s="139"/>
      <c r="AR47" s="139"/>
      <c r="AS47" s="139"/>
      <c r="AT47" s="139"/>
      <c r="AU47" s="139"/>
      <c r="AV47" s="142"/>
      <c r="AX47" s="143"/>
      <c r="AY47" s="144"/>
      <c r="AZ47" s="144"/>
      <c r="BA47" s="144"/>
      <c r="BB47" s="144"/>
      <c r="BC47" s="145"/>
      <c r="BD47" s="146"/>
      <c r="BE47" s="144"/>
      <c r="BF47" s="144"/>
      <c r="BG47" s="144"/>
      <c r="BH47" s="144"/>
      <c r="BI47" s="147"/>
      <c r="BJ47" s="143"/>
      <c r="BK47" s="144"/>
      <c r="BL47" s="144"/>
      <c r="BM47" s="144"/>
      <c r="BN47" s="144"/>
      <c r="BO47" s="145"/>
    </row>
    <row r="48" spans="1:67" s="107" customFormat="1" ht="60" x14ac:dyDescent="0.35">
      <c r="A48" s="113">
        <v>45</v>
      </c>
      <c r="B48" s="114" t="s">
        <v>253</v>
      </c>
      <c r="C48" s="153" t="s">
        <v>362</v>
      </c>
      <c r="D48" s="154" t="s">
        <v>363</v>
      </c>
      <c r="E48" s="155" t="s">
        <v>364</v>
      </c>
      <c r="F48" s="156" t="s">
        <v>365</v>
      </c>
      <c r="G48" s="157" t="s">
        <v>96</v>
      </c>
      <c r="H48" s="154" t="s">
        <v>366</v>
      </c>
      <c r="I48" s="158" t="s">
        <v>367</v>
      </c>
      <c r="J48" s="154" t="s">
        <v>368</v>
      </c>
      <c r="K48" s="156"/>
      <c r="L48" s="86"/>
      <c r="M48" s="159" t="s">
        <v>400</v>
      </c>
      <c r="N48" s="160" t="s">
        <v>110</v>
      </c>
      <c r="O48" s="161" t="s">
        <v>108</v>
      </c>
      <c r="P48" s="162">
        <f>(COUNTIF(AX48:BO48,"◎")*2+COUNTIF(AX48:BO48,"○")*1+COUNTIF(AX48:BO48,"-")*0)/(COUNTIF(AX48:BO48,"◎")+COUNTIF(AX48:BO48,"○")+COUNTIF(AX48:BO48,"-"))</f>
        <v>2</v>
      </c>
      <c r="Q48" s="163">
        <f>(COUNTIF(AX48:BO48,"高")*2+COUNTIF(AX48:BO48,"中")*1+COUNTIF(AX48:BO48,"低")*0)/(COUNTIF(AX48:BO48,"高")+COUNTIF(AX48:BO48,"中")+COUNTIF(AX48:BO48,"低"))</f>
        <v>0.66666666666666663</v>
      </c>
      <c r="R48" s="164">
        <f t="shared" si="26"/>
        <v>1.3333333333333335</v>
      </c>
      <c r="S48" s="165" t="s">
        <v>108</v>
      </c>
      <c r="T48" s="166" t="str">
        <f>$B$31&amp;" "&amp;C48</f>
        <v>行動特性 対人影響系</v>
      </c>
      <c r="U48" s="167">
        <f t="shared" si="2"/>
        <v>1</v>
      </c>
      <c r="V48" s="168">
        <f t="shared" si="3"/>
        <v>0</v>
      </c>
      <c r="W48" s="169">
        <f t="shared" si="4"/>
        <v>0</v>
      </c>
      <c r="X48" s="170">
        <f t="shared" si="27"/>
        <v>1</v>
      </c>
      <c r="Y48" s="171">
        <f t="shared" si="28"/>
        <v>0</v>
      </c>
      <c r="Z48" s="167">
        <f t="shared" si="5"/>
        <v>0</v>
      </c>
      <c r="AA48" s="168">
        <f t="shared" si="6"/>
        <v>0.66666666666666663</v>
      </c>
      <c r="AB48" s="172">
        <f t="shared" si="7"/>
        <v>0.33333333333333331</v>
      </c>
      <c r="AC48" s="173">
        <f t="shared" si="29"/>
        <v>0.66666666666666663</v>
      </c>
      <c r="AD48" s="171">
        <f t="shared" si="30"/>
        <v>0.44444444444444453</v>
      </c>
      <c r="AE48" s="138">
        <f t="shared" si="8"/>
        <v>2</v>
      </c>
      <c r="AF48" s="139">
        <f t="shared" si="9"/>
        <v>2</v>
      </c>
      <c r="AG48" s="139">
        <f t="shared" si="10"/>
        <v>2</v>
      </c>
      <c r="AH48" s="139">
        <f t="shared" si="11"/>
        <v>2</v>
      </c>
      <c r="AI48" s="139">
        <f t="shared" si="12"/>
        <v>2</v>
      </c>
      <c r="AJ48" s="139">
        <f t="shared" si="13"/>
        <v>2</v>
      </c>
      <c r="AK48" s="139">
        <f t="shared" si="14"/>
        <v>2</v>
      </c>
      <c r="AL48" s="139">
        <f t="shared" si="15"/>
        <v>2</v>
      </c>
      <c r="AM48" s="140">
        <f t="shared" si="16"/>
        <v>2</v>
      </c>
      <c r="AN48" s="141">
        <f t="shared" si="17"/>
        <v>0</v>
      </c>
      <c r="AO48" s="139">
        <f t="shared" si="18"/>
        <v>1</v>
      </c>
      <c r="AP48" s="139">
        <f t="shared" si="19"/>
        <v>1</v>
      </c>
      <c r="AQ48" s="139">
        <f t="shared" si="20"/>
        <v>0</v>
      </c>
      <c r="AR48" s="139">
        <f t="shared" si="21"/>
        <v>1</v>
      </c>
      <c r="AS48" s="139">
        <f t="shared" si="22"/>
        <v>1</v>
      </c>
      <c r="AT48" s="139">
        <f t="shared" si="23"/>
        <v>1</v>
      </c>
      <c r="AU48" s="139">
        <f t="shared" si="24"/>
        <v>1</v>
      </c>
      <c r="AV48" s="142">
        <f t="shared" si="25"/>
        <v>0</v>
      </c>
      <c r="AX48" s="174" t="s">
        <v>36</v>
      </c>
      <c r="AY48" s="175" t="s">
        <v>59</v>
      </c>
      <c r="AZ48" s="175" t="s">
        <v>36</v>
      </c>
      <c r="BA48" s="175" t="s">
        <v>109</v>
      </c>
      <c r="BB48" s="175" t="s">
        <v>69</v>
      </c>
      <c r="BC48" s="176" t="s">
        <v>42</v>
      </c>
      <c r="BD48" s="177" t="s">
        <v>69</v>
      </c>
      <c r="BE48" s="175" t="s">
        <v>369</v>
      </c>
      <c r="BF48" s="175" t="s">
        <v>69</v>
      </c>
      <c r="BG48" s="175" t="s">
        <v>178</v>
      </c>
      <c r="BH48" s="175" t="s">
        <v>69</v>
      </c>
      <c r="BI48" s="178" t="s">
        <v>187</v>
      </c>
      <c r="BJ48" s="174" t="s">
        <v>36</v>
      </c>
      <c r="BK48" s="175" t="s">
        <v>42</v>
      </c>
      <c r="BL48" s="175" t="s">
        <v>36</v>
      </c>
      <c r="BM48" s="175" t="s">
        <v>42</v>
      </c>
      <c r="BN48" s="175" t="s">
        <v>36</v>
      </c>
      <c r="BO48" s="176" t="s">
        <v>59</v>
      </c>
    </row>
    <row r="49" spans="1:67" s="107" customFormat="1" ht="36" x14ac:dyDescent="0.35">
      <c r="A49" s="113">
        <v>46</v>
      </c>
      <c r="B49" s="114" t="s">
        <v>253</v>
      </c>
      <c r="C49" s="179" t="s">
        <v>370</v>
      </c>
      <c r="D49" s="154" t="s">
        <v>371</v>
      </c>
      <c r="E49" s="155" t="s">
        <v>372</v>
      </c>
      <c r="F49" s="156" t="s">
        <v>373</v>
      </c>
      <c r="G49" s="157" t="s">
        <v>374</v>
      </c>
      <c r="H49" s="154" t="s">
        <v>375</v>
      </c>
      <c r="I49" s="154" t="s">
        <v>376</v>
      </c>
      <c r="J49" s="154" t="s">
        <v>377</v>
      </c>
      <c r="K49" s="156"/>
      <c r="L49" s="86"/>
      <c r="M49" s="159" t="s">
        <v>400</v>
      </c>
      <c r="N49" s="160" t="s">
        <v>402</v>
      </c>
      <c r="O49" s="185" t="s">
        <v>57</v>
      </c>
      <c r="P49" s="162">
        <f>(COUNTIF(AX49:BO49,"◎")*2+COUNTIF(AX49:BO49,"○")*1+COUNTIF(AX49:BO49,"-")*0)/(COUNTIF(AX49:BO49,"◎")+COUNTIF(AX49:BO49,"○")+COUNTIF(AX49:BO49,"-"))</f>
        <v>2</v>
      </c>
      <c r="Q49" s="163">
        <f>(COUNTIF(AX49:BO49,"高")*2+COUNTIF(AX49:BO49,"中")*1+COUNTIF(AX49:BO49,"低")*0)/(COUNTIF(AX49:BO49,"高")+COUNTIF(AX49:BO49,"中")+COUNTIF(AX49:BO49,"低"))</f>
        <v>0.44444444444444442</v>
      </c>
      <c r="R49" s="164">
        <f>P49-Q49</f>
        <v>1.5555555555555556</v>
      </c>
      <c r="S49" s="186" t="s">
        <v>57</v>
      </c>
      <c r="T49" s="166"/>
      <c r="U49" s="167">
        <f>COUNTIF(AX49:BO49,"◎")/(COUNTIF(AX49:BO49,"◎")+COUNTIF(AX49:BO49,"○")+COUNTIF(AX49:BO49,"-"))</f>
        <v>1</v>
      </c>
      <c r="V49" s="168">
        <f>COUNTIF(AX49:BO49,"○")/(COUNTIF(AX49:BO49,"◎")+COUNTIF(AX49:BO49,"○")+COUNTIF(AX49:BO49,"-"))</f>
        <v>0</v>
      </c>
      <c r="W49" s="169">
        <f>COUNTIF(AX49:BO49,"-")/(COUNTIF(AX49:BO49,"◎")+COUNTIF(AX49:BO49,"○")+COUNTIF(AX49:BO49,"-"))</f>
        <v>0</v>
      </c>
      <c r="X49" s="170">
        <f>MAX(U49,V49,W49)</f>
        <v>1</v>
      </c>
      <c r="Y49" s="171">
        <f>AVEDEV(AE49:AM49)</f>
        <v>0</v>
      </c>
      <c r="Z49" s="167">
        <f>COUNTIF(AX49:BO49,"高")/(COUNTIF(AX49:BO49,"高")+COUNTIF(AX49:BO49,"中")+COUNTIF(AX49:BO49,"低"))</f>
        <v>0.1111111111111111</v>
      </c>
      <c r="AA49" s="168">
        <f>COUNTIF(AX49:BO49,"中")/(COUNTIF(AX49:BO49,"高")+COUNTIF(AX49:BO49,"中")+COUNTIF(AX49:BO49,"低"))</f>
        <v>0.22222222222222221</v>
      </c>
      <c r="AB49" s="172">
        <f>COUNTIF(AX49:BO49,"低")/(COUNTIF(AX49:BO49,"高")+COUNTIF(AX49:BO49,"中")+COUNTIF(AX49:BO49,"低"))</f>
        <v>0.66666666666666663</v>
      </c>
      <c r="AC49" s="173">
        <f>MAX(Z49,AA49,AB49)</f>
        <v>0.66666666666666663</v>
      </c>
      <c r="AD49" s="171">
        <f>AVEDEV(AN49:AV49)</f>
        <v>0.59259259259259267</v>
      </c>
      <c r="AE49" s="138">
        <f>IF(AX49="◎",2,IF(AX49="○",1,IF(AX49="-",0)))</f>
        <v>2</v>
      </c>
      <c r="AF49" s="139">
        <f>IF(AZ49="◎",2,IF(AZ49="○",1,IF(AZ49="-",0)))</f>
        <v>2</v>
      </c>
      <c r="AG49" s="139">
        <f>IF(BB49="◎",2,IF(BB49="○",1,IF(BB49="-",0)))</f>
        <v>2</v>
      </c>
      <c r="AH49" s="139">
        <f>IF(BD49="◎",2,IF(BD49="○",1,IF(BD49="-",0)))</f>
        <v>2</v>
      </c>
      <c r="AI49" s="139">
        <f>IF(BF49="◎",2,IF(BF49="○",1,IF(BF49="-",0)))</f>
        <v>2</v>
      </c>
      <c r="AJ49" s="139">
        <f>IF(BH49="◎",2,IF(BH49="○",1,IF(BH49="-",0)))</f>
        <v>2</v>
      </c>
      <c r="AK49" s="139">
        <f>IF(BJ49="◎",2,IF(BJ49="○",1,IF(BJ49="-",0)))</f>
        <v>2</v>
      </c>
      <c r="AL49" s="139">
        <f>IF(BL49="◎",2,IF(BL49="○",1,IF(BL49="-",0)))</f>
        <v>2</v>
      </c>
      <c r="AM49" s="140">
        <f>IF(BN49="◎",2,IF(BN49="○",1,IF(BN49="-",0)))</f>
        <v>2</v>
      </c>
      <c r="AN49" s="141">
        <f>IF(AY49="高",2,IF(AY49="中",1,IF(AY49="低",0)))</f>
        <v>0</v>
      </c>
      <c r="AO49" s="139">
        <f>IF(BA49="高",2,IF(BA49="中",1,IF(BA49="低",0)))</f>
        <v>2</v>
      </c>
      <c r="AP49" s="139">
        <f>IF(BC49="高",2,IF(BC49="中",1,IF(BC49="低",0)))</f>
        <v>1</v>
      </c>
      <c r="AQ49" s="139">
        <f>IF(BE49="高",2,IF(BE49="中",1,IF(BE49="低",0)))</f>
        <v>0</v>
      </c>
      <c r="AR49" s="139">
        <f>IF(BG49="高",2,IF(BG49="中",1,IF(BG49="低",0)))</f>
        <v>1</v>
      </c>
      <c r="AS49" s="139">
        <f>IF(BI49="高",2,IF(BI49="中",1,IF(BI49="低",0)))</f>
        <v>0</v>
      </c>
      <c r="AT49" s="139">
        <f>IF(BK49="高",2,IF(BK49="中",1,IF(BK49="低",0)))</f>
        <v>0</v>
      </c>
      <c r="AU49" s="139">
        <f>IF(BM49="高",2,IF(BM49="中",1,IF(BM49="低",0)))</f>
        <v>0</v>
      </c>
      <c r="AV49" s="142">
        <f>IF(BO49="高",2,IF(BO49="中",1,IF(BO49="低",0)))</f>
        <v>0</v>
      </c>
      <c r="AX49" s="174" t="s">
        <v>36</v>
      </c>
      <c r="AY49" s="175" t="s">
        <v>59</v>
      </c>
      <c r="AZ49" s="175" t="s">
        <v>36</v>
      </c>
      <c r="BA49" s="175" t="s">
        <v>300</v>
      </c>
      <c r="BB49" s="175" t="s">
        <v>69</v>
      </c>
      <c r="BC49" s="176" t="s">
        <v>42</v>
      </c>
      <c r="BD49" s="177" t="s">
        <v>69</v>
      </c>
      <c r="BE49" s="175" t="s">
        <v>369</v>
      </c>
      <c r="BF49" s="175" t="s">
        <v>69</v>
      </c>
      <c r="BG49" s="175" t="s">
        <v>178</v>
      </c>
      <c r="BH49" s="175" t="s">
        <v>69</v>
      </c>
      <c r="BI49" s="178" t="s">
        <v>369</v>
      </c>
      <c r="BJ49" s="174" t="s">
        <v>36</v>
      </c>
      <c r="BK49" s="175" t="s">
        <v>59</v>
      </c>
      <c r="BL49" s="175" t="s">
        <v>36</v>
      </c>
      <c r="BM49" s="175" t="s">
        <v>59</v>
      </c>
      <c r="BN49" s="175" t="s">
        <v>36</v>
      </c>
      <c r="BO49" s="176" t="s">
        <v>59</v>
      </c>
    </row>
    <row r="50" spans="1:67" s="107" customFormat="1" ht="72" x14ac:dyDescent="0.35">
      <c r="A50" s="113">
        <v>47</v>
      </c>
      <c r="B50" s="114" t="s">
        <v>253</v>
      </c>
      <c r="C50" s="179" t="s">
        <v>370</v>
      </c>
      <c r="D50" s="154" t="s">
        <v>378</v>
      </c>
      <c r="E50" s="155" t="s">
        <v>379</v>
      </c>
      <c r="F50" s="156" t="s">
        <v>380</v>
      </c>
      <c r="G50" s="157" t="s">
        <v>381</v>
      </c>
      <c r="H50" s="154" t="s">
        <v>382</v>
      </c>
      <c r="I50" s="154" t="s">
        <v>383</v>
      </c>
      <c r="J50" s="158" t="s">
        <v>384</v>
      </c>
      <c r="K50" s="156"/>
      <c r="L50" s="86"/>
      <c r="M50" s="159" t="s">
        <v>400</v>
      </c>
      <c r="N50" s="160" t="s">
        <v>351</v>
      </c>
      <c r="O50" s="161" t="s">
        <v>299</v>
      </c>
      <c r="P50" s="162">
        <f>(COUNTIF(AX50:BO50,"◎")*2+COUNTIF(AX50:BO50,"○")*1+COUNTIF(AX50:BO50,"-")*0)/(COUNTIF(AX50:BO50,"◎")+COUNTIF(AX50:BO50,"○")+COUNTIF(AX50:BO50,"-"))</f>
        <v>2</v>
      </c>
      <c r="Q50" s="163">
        <f>(COUNTIF(AX50:BO50,"高")*2+COUNTIF(AX50:BO50,"中")*1+COUNTIF(AX50:BO50,"低")*0)/(COUNTIF(AX50:BO50,"高")+COUNTIF(AX50:BO50,"中")+COUNTIF(AX50:BO50,"低"))</f>
        <v>1.7777777777777777</v>
      </c>
      <c r="R50" s="164">
        <f t="shared" si="26"/>
        <v>0.22222222222222232</v>
      </c>
      <c r="S50" s="165" t="s">
        <v>299</v>
      </c>
      <c r="T50" s="166"/>
      <c r="U50" s="167">
        <f t="shared" si="2"/>
        <v>1</v>
      </c>
      <c r="V50" s="168">
        <f t="shared" si="3"/>
        <v>0</v>
      </c>
      <c r="W50" s="169">
        <f t="shared" si="4"/>
        <v>0</v>
      </c>
      <c r="X50" s="170">
        <f t="shared" si="27"/>
        <v>1</v>
      </c>
      <c r="Y50" s="171">
        <f t="shared" si="28"/>
        <v>0</v>
      </c>
      <c r="Z50" s="167">
        <f t="shared" si="5"/>
        <v>0.77777777777777779</v>
      </c>
      <c r="AA50" s="168">
        <f t="shared" si="6"/>
        <v>0.22222222222222221</v>
      </c>
      <c r="AB50" s="172">
        <f t="shared" si="7"/>
        <v>0</v>
      </c>
      <c r="AC50" s="173">
        <f t="shared" si="29"/>
        <v>0.77777777777777779</v>
      </c>
      <c r="AD50" s="171">
        <f t="shared" si="30"/>
        <v>0.34567901234567905</v>
      </c>
      <c r="AE50" s="138">
        <f t="shared" si="8"/>
        <v>2</v>
      </c>
      <c r="AF50" s="139">
        <f t="shared" si="9"/>
        <v>2</v>
      </c>
      <c r="AG50" s="139">
        <f t="shared" si="10"/>
        <v>2</v>
      </c>
      <c r="AH50" s="139">
        <f t="shared" si="11"/>
        <v>2</v>
      </c>
      <c r="AI50" s="139">
        <f t="shared" si="12"/>
        <v>2</v>
      </c>
      <c r="AJ50" s="139">
        <f t="shared" si="13"/>
        <v>2</v>
      </c>
      <c r="AK50" s="139">
        <f t="shared" si="14"/>
        <v>2</v>
      </c>
      <c r="AL50" s="139">
        <f t="shared" si="15"/>
        <v>2</v>
      </c>
      <c r="AM50" s="140">
        <f t="shared" si="16"/>
        <v>2</v>
      </c>
      <c r="AN50" s="141">
        <f t="shared" si="17"/>
        <v>2</v>
      </c>
      <c r="AO50" s="139">
        <f t="shared" si="18"/>
        <v>2</v>
      </c>
      <c r="AP50" s="139">
        <f t="shared" si="19"/>
        <v>2</v>
      </c>
      <c r="AQ50" s="139">
        <f t="shared" si="20"/>
        <v>1</v>
      </c>
      <c r="AR50" s="139">
        <f t="shared" si="21"/>
        <v>1</v>
      </c>
      <c r="AS50" s="139">
        <f t="shared" si="22"/>
        <v>2</v>
      </c>
      <c r="AT50" s="139">
        <f t="shared" si="23"/>
        <v>2</v>
      </c>
      <c r="AU50" s="139">
        <f t="shared" si="24"/>
        <v>2</v>
      </c>
      <c r="AV50" s="142">
        <f t="shared" si="25"/>
        <v>2</v>
      </c>
      <c r="AX50" s="174" t="s">
        <v>36</v>
      </c>
      <c r="AY50" s="175" t="s">
        <v>301</v>
      </c>
      <c r="AZ50" s="175" t="s">
        <v>36</v>
      </c>
      <c r="BA50" s="175" t="s">
        <v>301</v>
      </c>
      <c r="BB50" s="175" t="s">
        <v>69</v>
      </c>
      <c r="BC50" s="176" t="s">
        <v>301</v>
      </c>
      <c r="BD50" s="177" t="s">
        <v>69</v>
      </c>
      <c r="BE50" s="175" t="s">
        <v>178</v>
      </c>
      <c r="BF50" s="175" t="s">
        <v>69</v>
      </c>
      <c r="BG50" s="175" t="s">
        <v>178</v>
      </c>
      <c r="BH50" s="175" t="s">
        <v>69</v>
      </c>
      <c r="BI50" s="178" t="s">
        <v>343</v>
      </c>
      <c r="BJ50" s="174" t="s">
        <v>36</v>
      </c>
      <c r="BK50" s="175" t="s">
        <v>301</v>
      </c>
      <c r="BL50" s="175" t="s">
        <v>36</v>
      </c>
      <c r="BM50" s="175" t="s">
        <v>301</v>
      </c>
      <c r="BN50" s="175" t="s">
        <v>36</v>
      </c>
      <c r="BO50" s="176" t="s">
        <v>301</v>
      </c>
    </row>
    <row r="51" spans="1:67" s="107" customFormat="1" ht="72" x14ac:dyDescent="0.35">
      <c r="A51" s="113">
        <v>48</v>
      </c>
      <c r="B51" s="114" t="s">
        <v>253</v>
      </c>
      <c r="C51" s="179" t="s">
        <v>370</v>
      </c>
      <c r="D51" s="154" t="s">
        <v>385</v>
      </c>
      <c r="E51" s="155" t="s">
        <v>386</v>
      </c>
      <c r="F51" s="156" t="s">
        <v>387</v>
      </c>
      <c r="G51" s="157" t="s">
        <v>388</v>
      </c>
      <c r="H51" s="154" t="s">
        <v>389</v>
      </c>
      <c r="I51" s="154" t="s">
        <v>390</v>
      </c>
      <c r="J51" s="154" t="s">
        <v>391</v>
      </c>
      <c r="K51" s="156"/>
      <c r="L51" s="86"/>
      <c r="M51" s="159" t="s">
        <v>400</v>
      </c>
      <c r="N51" s="160" t="s">
        <v>402</v>
      </c>
      <c r="O51" s="185" t="s">
        <v>57</v>
      </c>
      <c r="P51" s="162">
        <f>(COUNTIF(AX51:BO51,"◎")*2+COUNTIF(AX51:BO51,"○")*1+COUNTIF(AX51:BO51,"-")*0)/(COUNTIF(AX51:BO51,"◎")+COUNTIF(AX51:BO51,"○")+COUNTIF(AX51:BO51,"-"))</f>
        <v>2</v>
      </c>
      <c r="Q51" s="163">
        <f>(COUNTIF(AX51:BO51,"高")*2+COUNTIF(AX51:BO51,"中")*1+COUNTIF(AX51:BO51,"低")*0)/(COUNTIF(AX51:BO51,"高")+COUNTIF(AX51:BO51,"中")+COUNTIF(AX51:BO51,"低"))</f>
        <v>0.44444444444444442</v>
      </c>
      <c r="R51" s="164">
        <f t="shared" si="26"/>
        <v>1.5555555555555556</v>
      </c>
      <c r="S51" s="186" t="s">
        <v>57</v>
      </c>
      <c r="T51" s="166"/>
      <c r="U51" s="167">
        <f t="shared" si="2"/>
        <v>1</v>
      </c>
      <c r="V51" s="168">
        <f t="shared" si="3"/>
        <v>0</v>
      </c>
      <c r="W51" s="169">
        <f t="shared" si="4"/>
        <v>0</v>
      </c>
      <c r="X51" s="170">
        <f t="shared" si="27"/>
        <v>1</v>
      </c>
      <c r="Y51" s="171">
        <f t="shared" si="28"/>
        <v>0</v>
      </c>
      <c r="Z51" s="167">
        <f t="shared" si="5"/>
        <v>0</v>
      </c>
      <c r="AA51" s="168">
        <f t="shared" si="6"/>
        <v>0.44444444444444442</v>
      </c>
      <c r="AB51" s="172">
        <f t="shared" si="7"/>
        <v>0.55555555555555558</v>
      </c>
      <c r="AC51" s="173">
        <f t="shared" si="29"/>
        <v>0.55555555555555558</v>
      </c>
      <c r="AD51" s="171">
        <f t="shared" si="30"/>
        <v>0.49382716049382719</v>
      </c>
      <c r="AE51" s="138">
        <f t="shared" si="8"/>
        <v>2</v>
      </c>
      <c r="AF51" s="139">
        <f t="shared" si="9"/>
        <v>2</v>
      </c>
      <c r="AG51" s="139">
        <f t="shared" si="10"/>
        <v>2</v>
      </c>
      <c r="AH51" s="139">
        <f t="shared" si="11"/>
        <v>2</v>
      </c>
      <c r="AI51" s="139">
        <f t="shared" si="12"/>
        <v>2</v>
      </c>
      <c r="AJ51" s="139">
        <f t="shared" si="13"/>
        <v>2</v>
      </c>
      <c r="AK51" s="139">
        <f t="shared" si="14"/>
        <v>2</v>
      </c>
      <c r="AL51" s="139">
        <f t="shared" si="15"/>
        <v>2</v>
      </c>
      <c r="AM51" s="140">
        <f t="shared" si="16"/>
        <v>2</v>
      </c>
      <c r="AN51" s="141">
        <f t="shared" si="17"/>
        <v>0</v>
      </c>
      <c r="AO51" s="139">
        <f t="shared" si="18"/>
        <v>1</v>
      </c>
      <c r="AP51" s="139">
        <f t="shared" si="19"/>
        <v>1</v>
      </c>
      <c r="AQ51" s="139">
        <f t="shared" si="20"/>
        <v>0</v>
      </c>
      <c r="AR51" s="139">
        <f t="shared" si="21"/>
        <v>1</v>
      </c>
      <c r="AS51" s="139">
        <f t="shared" si="22"/>
        <v>0</v>
      </c>
      <c r="AT51" s="139">
        <f t="shared" si="23"/>
        <v>1</v>
      </c>
      <c r="AU51" s="139">
        <f t="shared" si="24"/>
        <v>0</v>
      </c>
      <c r="AV51" s="142">
        <f t="shared" si="25"/>
        <v>0</v>
      </c>
      <c r="AX51" s="174" t="s">
        <v>36</v>
      </c>
      <c r="AY51" s="175" t="s">
        <v>59</v>
      </c>
      <c r="AZ51" s="175" t="s">
        <v>36</v>
      </c>
      <c r="BA51" s="175" t="s">
        <v>42</v>
      </c>
      <c r="BB51" s="175" t="s">
        <v>69</v>
      </c>
      <c r="BC51" s="176" t="s">
        <v>42</v>
      </c>
      <c r="BD51" s="177" t="s">
        <v>69</v>
      </c>
      <c r="BE51" s="175" t="s">
        <v>369</v>
      </c>
      <c r="BF51" s="175" t="s">
        <v>69</v>
      </c>
      <c r="BG51" s="175" t="s">
        <v>178</v>
      </c>
      <c r="BH51" s="175" t="s">
        <v>69</v>
      </c>
      <c r="BI51" s="178" t="s">
        <v>369</v>
      </c>
      <c r="BJ51" s="174" t="s">
        <v>36</v>
      </c>
      <c r="BK51" s="175" t="s">
        <v>42</v>
      </c>
      <c r="BL51" s="175" t="s">
        <v>36</v>
      </c>
      <c r="BM51" s="175" t="s">
        <v>59</v>
      </c>
      <c r="BN51" s="175" t="s">
        <v>36</v>
      </c>
      <c r="BO51" s="176" t="s">
        <v>59</v>
      </c>
    </row>
    <row r="52" spans="1:67" s="107" customFormat="1" ht="84.75" thickBot="1" x14ac:dyDescent="0.4">
      <c r="A52" s="113">
        <v>49</v>
      </c>
      <c r="B52" s="200" t="s">
        <v>253</v>
      </c>
      <c r="C52" s="201" t="s">
        <v>370</v>
      </c>
      <c r="D52" s="202" t="s">
        <v>392</v>
      </c>
      <c r="E52" s="203" t="s">
        <v>393</v>
      </c>
      <c r="F52" s="204" t="s">
        <v>394</v>
      </c>
      <c r="G52" s="203" t="s">
        <v>395</v>
      </c>
      <c r="H52" s="202" t="s">
        <v>396</v>
      </c>
      <c r="I52" s="202" t="s">
        <v>397</v>
      </c>
      <c r="J52" s="202" t="s">
        <v>398</v>
      </c>
      <c r="K52" s="204"/>
      <c r="L52" s="86"/>
      <c r="M52" s="205" t="s">
        <v>400</v>
      </c>
      <c r="N52" s="206" t="s">
        <v>110</v>
      </c>
      <c r="O52" s="207" t="s">
        <v>108</v>
      </c>
      <c r="P52" s="208">
        <f>(COUNTIF(AX52:BO52,"◎")*2+COUNTIF(AX52:BO52,"○")*1+COUNTIF(AX52:BO52,"-")*0)/(COUNTIF(AX52:BO52,"◎")+COUNTIF(AX52:BO52,"○")+COUNTIF(AX52:BO52,"-"))</f>
        <v>2</v>
      </c>
      <c r="Q52" s="209">
        <f>(COUNTIF(AX52:BO52,"高")*2+COUNTIF(AX52:BO52,"中")*1+COUNTIF(AX52:BO52,"低")*0)/(COUNTIF(AX52:BO52,"高")+COUNTIF(AX52:BO52,"中")+COUNTIF(AX52:BO52,"低"))</f>
        <v>1.3333333333333333</v>
      </c>
      <c r="R52" s="210">
        <f t="shared" si="26"/>
        <v>0.66666666666666674</v>
      </c>
      <c r="S52" s="211" t="s">
        <v>108</v>
      </c>
      <c r="T52" s="212"/>
      <c r="U52" s="213">
        <f t="shared" si="2"/>
        <v>1</v>
      </c>
      <c r="V52" s="214">
        <f t="shared" si="3"/>
        <v>0</v>
      </c>
      <c r="W52" s="215">
        <f t="shared" si="4"/>
        <v>0</v>
      </c>
      <c r="X52" s="216">
        <f t="shared" si="27"/>
        <v>1</v>
      </c>
      <c r="Y52" s="217">
        <f t="shared" si="28"/>
        <v>0</v>
      </c>
      <c r="Z52" s="213">
        <f t="shared" si="5"/>
        <v>0.33333333333333331</v>
      </c>
      <c r="AA52" s="214">
        <f t="shared" si="6"/>
        <v>0.66666666666666663</v>
      </c>
      <c r="AB52" s="218">
        <f t="shared" si="7"/>
        <v>0</v>
      </c>
      <c r="AC52" s="219">
        <f t="shared" si="29"/>
        <v>0.66666666666666663</v>
      </c>
      <c r="AD52" s="217">
        <f t="shared" si="30"/>
        <v>0.44444444444444436</v>
      </c>
      <c r="AE52" s="220">
        <f t="shared" si="8"/>
        <v>2</v>
      </c>
      <c r="AF52" s="221">
        <f t="shared" si="9"/>
        <v>2</v>
      </c>
      <c r="AG52" s="221">
        <f t="shared" si="10"/>
        <v>2</v>
      </c>
      <c r="AH52" s="221">
        <f t="shared" si="11"/>
        <v>2</v>
      </c>
      <c r="AI52" s="221">
        <f t="shared" si="12"/>
        <v>2</v>
      </c>
      <c r="AJ52" s="221">
        <f t="shared" si="13"/>
        <v>2</v>
      </c>
      <c r="AK52" s="221">
        <f t="shared" si="14"/>
        <v>2</v>
      </c>
      <c r="AL52" s="221">
        <f t="shared" si="15"/>
        <v>2</v>
      </c>
      <c r="AM52" s="222">
        <f t="shared" si="16"/>
        <v>2</v>
      </c>
      <c r="AN52" s="223">
        <f t="shared" si="17"/>
        <v>1</v>
      </c>
      <c r="AO52" s="221">
        <f t="shared" si="18"/>
        <v>2</v>
      </c>
      <c r="AP52" s="221">
        <f t="shared" si="19"/>
        <v>2</v>
      </c>
      <c r="AQ52" s="221">
        <f t="shared" si="20"/>
        <v>1</v>
      </c>
      <c r="AR52" s="221">
        <f t="shared" si="21"/>
        <v>1</v>
      </c>
      <c r="AS52" s="221">
        <f t="shared" si="22"/>
        <v>2</v>
      </c>
      <c r="AT52" s="221">
        <f t="shared" si="23"/>
        <v>1</v>
      </c>
      <c r="AU52" s="221">
        <f t="shared" si="24"/>
        <v>1</v>
      </c>
      <c r="AV52" s="224">
        <f t="shared" si="25"/>
        <v>1</v>
      </c>
      <c r="AX52" s="225" t="s">
        <v>36</v>
      </c>
      <c r="AY52" s="226" t="s">
        <v>42</v>
      </c>
      <c r="AZ52" s="226" t="s">
        <v>36</v>
      </c>
      <c r="BA52" s="226" t="s">
        <v>300</v>
      </c>
      <c r="BB52" s="226" t="s">
        <v>69</v>
      </c>
      <c r="BC52" s="227" t="s">
        <v>301</v>
      </c>
      <c r="BD52" s="228" t="s">
        <v>69</v>
      </c>
      <c r="BE52" s="226" t="s">
        <v>178</v>
      </c>
      <c r="BF52" s="226" t="s">
        <v>69</v>
      </c>
      <c r="BG52" s="226" t="s">
        <v>178</v>
      </c>
      <c r="BH52" s="226" t="s">
        <v>69</v>
      </c>
      <c r="BI52" s="229" t="s">
        <v>302</v>
      </c>
      <c r="BJ52" s="225" t="s">
        <v>36</v>
      </c>
      <c r="BK52" s="226" t="s">
        <v>42</v>
      </c>
      <c r="BL52" s="226" t="s">
        <v>36</v>
      </c>
      <c r="BM52" s="226" t="s">
        <v>42</v>
      </c>
      <c r="BN52" s="226" t="s">
        <v>36</v>
      </c>
      <c r="BO52" s="227" t="s">
        <v>42</v>
      </c>
    </row>
    <row r="53" spans="1:67" x14ac:dyDescent="0.4">
      <c r="BD53" s="231"/>
      <c r="BE53" s="231"/>
      <c r="BF53" s="231"/>
      <c r="BG53" s="231"/>
      <c r="BH53" s="231"/>
      <c r="BI53" s="231"/>
    </row>
    <row r="54" spans="1:67" x14ac:dyDescent="0.4">
      <c r="A54" s="1" t="s">
        <v>399</v>
      </c>
      <c r="Y54" s="232"/>
      <c r="BD54" s="231"/>
      <c r="BE54" s="231"/>
      <c r="BF54" s="231"/>
      <c r="BG54" s="231"/>
      <c r="BH54" s="231"/>
      <c r="BI54" s="231"/>
    </row>
    <row r="55" spans="1:67" x14ac:dyDescent="0.4">
      <c r="BD55" s="231"/>
      <c r="BE55" s="231"/>
      <c r="BF55" s="231"/>
      <c r="BG55" s="231"/>
      <c r="BH55" s="231"/>
      <c r="BI55" s="231"/>
    </row>
    <row r="56" spans="1:67" x14ac:dyDescent="0.4">
      <c r="BD56" s="231"/>
      <c r="BE56" s="231"/>
      <c r="BF56" s="231"/>
      <c r="BG56" s="231"/>
      <c r="BH56" s="231"/>
      <c r="BI56" s="231"/>
    </row>
    <row r="57" spans="1:67" x14ac:dyDescent="0.4">
      <c r="BD57" s="231"/>
      <c r="BE57" s="231"/>
      <c r="BF57" s="231"/>
      <c r="BG57" s="231"/>
      <c r="BH57" s="231"/>
      <c r="BI57" s="231"/>
    </row>
    <row r="58" spans="1:67" x14ac:dyDescent="0.4">
      <c r="BD58" s="231"/>
      <c r="BE58" s="231"/>
      <c r="BF58" s="231"/>
      <c r="BG58" s="231"/>
      <c r="BH58" s="231"/>
      <c r="BI58" s="231"/>
    </row>
    <row r="59" spans="1:67" x14ac:dyDescent="0.4">
      <c r="BD59" s="231"/>
      <c r="BE59" s="231"/>
      <c r="BF59" s="231"/>
      <c r="BG59" s="231"/>
      <c r="BH59" s="231"/>
      <c r="BI59" s="231"/>
    </row>
    <row r="60" spans="1:67" x14ac:dyDescent="0.4">
      <c r="BD60" s="231"/>
      <c r="BE60" s="231"/>
      <c r="BF60" s="231"/>
      <c r="BG60" s="231"/>
      <c r="BH60" s="231"/>
      <c r="BI60" s="231"/>
    </row>
    <row r="61" spans="1:67" x14ac:dyDescent="0.4">
      <c r="BD61" s="231"/>
      <c r="BE61" s="231"/>
      <c r="BF61" s="231"/>
      <c r="BG61" s="231"/>
      <c r="BH61" s="231"/>
      <c r="BI61" s="231"/>
    </row>
    <row r="62" spans="1:67" x14ac:dyDescent="0.4">
      <c r="BD62" s="231"/>
      <c r="BE62" s="231"/>
      <c r="BF62" s="231"/>
      <c r="BG62" s="231"/>
      <c r="BH62" s="231"/>
      <c r="BI62" s="231"/>
    </row>
  </sheetData>
  <sheetProtection selectLockedCells="1" autoFilter="0" selectUnlockedCells="1"/>
  <mergeCells count="30">
    <mergeCell ref="B31:B52"/>
    <mergeCell ref="C31:C39"/>
    <mergeCell ref="C40:C43"/>
    <mergeCell ref="C44:C47"/>
    <mergeCell ref="C48:C52"/>
    <mergeCell ref="BL2:BM2"/>
    <mergeCell ref="BN2:BO2"/>
    <mergeCell ref="AE3:AM3"/>
    <mergeCell ref="AN3:AV3"/>
    <mergeCell ref="B4:B30"/>
    <mergeCell ref="C4:C9"/>
    <mergeCell ref="C10:C12"/>
    <mergeCell ref="C13:C21"/>
    <mergeCell ref="C22:C30"/>
    <mergeCell ref="AZ2:BA2"/>
    <mergeCell ref="BB2:BC2"/>
    <mergeCell ref="BD2:BE2"/>
    <mergeCell ref="BF2:BG2"/>
    <mergeCell ref="BH2:BI2"/>
    <mergeCell ref="BJ2:BK2"/>
    <mergeCell ref="U1:AD1"/>
    <mergeCell ref="AX1:BO1"/>
    <mergeCell ref="E2:F2"/>
    <mergeCell ref="G2:H2"/>
    <mergeCell ref="M2:O2"/>
    <mergeCell ref="P2:S2"/>
    <mergeCell ref="U2:Y2"/>
    <mergeCell ref="Z2:AD2"/>
    <mergeCell ref="AE2:AV2"/>
    <mergeCell ref="AX2:AY2"/>
  </mergeCells>
  <phoneticPr fontId="2"/>
  <conditionalFormatting sqref="AZ23:AZ24">
    <cfRule type="cellIs" dxfId="0" priority="1" stopIfTrue="1" operator="notEqual">
      <formula>#REF!</formula>
    </cfRule>
  </conditionalFormatting>
  <printOptions horizontalCentered="1" verticalCentered="1"/>
  <pageMargins left="0.23622047244094491" right="0.23622047244094491" top="0.15748031496062992" bottom="0.15748031496062992" header="0.31496062992125984" footer="0.31496062992125984"/>
  <pageSetup paperSize="8" scale="43" fitToHeight="2" orientation="landscape" horizontalDpi="300" verticalDpi="300" r:id="rId1"/>
  <headerFooter>
    <oddHeader>&amp;RPMI日本支部
若手PM育成SG</oddHeader>
    <oddFooter xml:space="preserve">&amp;C©2024 PMI Japan Chapter. All Rights Reserved.
</oddFooter>
  </headerFooter>
  <rowBreaks count="1" manualBreakCount="1">
    <brk id="30"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9E8C-C4AC-4176-9330-722BEA6D0D49}">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公開用シート</vt:lpstr>
      <vt:lpstr>Sheet1</vt:lpstr>
      <vt:lpstr>公開用シート!Print_Area</vt:lpstr>
      <vt:lpstr>公開用シート!Print_Titles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Tomita Kan (冨田 寛)</dc:creator>
  <cp:lastModifiedBy>Tomita Kan (冨田 寛)</cp:lastModifiedBy>
  <dcterms:created xsi:type="dcterms:W3CDTF">2024-07-29T11:13:33Z</dcterms:created>
  <dcterms:modified xsi:type="dcterms:W3CDTF">2024-07-29T12:04:42Z</dcterms:modified>
</cp:coreProperties>
</file>